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5" sheetId="1" r:id="rId1"/>
  </sheets>
  <definedNames>
    <definedName name="_xlfn.AGGREGATE" hidden="1">#NAME?</definedName>
    <definedName name="_xlnm.Print_Titles" localSheetId="0">'дод.5'!$D:$E,'дод.5'!$4:$9</definedName>
    <definedName name="_xlnm.Print_Area" localSheetId="0">'дод.5'!$D$1:$AD$62</definedName>
  </definedNames>
  <calcPr fullCalcOnLoad="1"/>
</workbook>
</file>

<file path=xl/sharedStrings.xml><?xml version="1.0" encoding="utf-8"?>
<sst xmlns="http://schemas.openxmlformats.org/spreadsheetml/2006/main" count="161" uniqueCount="141">
  <si>
    <t>-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</si>
  <si>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</si>
  <si>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</si>
  <si>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</si>
  <si>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</si>
  <si>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</si>
  <si>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</si>
  <si>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</si>
  <si>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</si>
  <si>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</si>
  <si>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</si>
  <si>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м. Рiвне</t>
  </si>
  <si>
    <t>м. Дубно</t>
  </si>
  <si>
    <t>м. Острог</t>
  </si>
  <si>
    <t>Березнівський район</t>
  </si>
  <si>
    <t xml:space="preserve">Володимирецький район </t>
  </si>
  <si>
    <t>Гощанський район</t>
  </si>
  <si>
    <t>Демидівський район</t>
  </si>
  <si>
    <t>Дубенський район</t>
  </si>
  <si>
    <t>Дубровицький район</t>
  </si>
  <si>
    <t>Зарічненський район</t>
  </si>
  <si>
    <t>Здолбунівський район</t>
  </si>
  <si>
    <t>Корецький район</t>
  </si>
  <si>
    <t>Костопільський район</t>
  </si>
  <si>
    <t>Млинівський район</t>
  </si>
  <si>
    <t>Острозький район</t>
  </si>
  <si>
    <t>Радивилівський район</t>
  </si>
  <si>
    <t>Рівненський район</t>
  </si>
  <si>
    <t>Рокитнівський район</t>
  </si>
  <si>
    <t>Сарненський район</t>
  </si>
  <si>
    <t>Разом по бюджетах  міст обласного значення</t>
  </si>
  <si>
    <t xml:space="preserve">Разом по бюджетах районів </t>
  </si>
  <si>
    <t>Обласний бюджет</t>
  </si>
  <si>
    <t>Всього по бюджету області</t>
  </si>
  <si>
    <t>17301000000</t>
  </si>
  <si>
    <t>17302000000</t>
  </si>
  <si>
    <t>17303000000</t>
  </si>
  <si>
    <t>17304000000</t>
  </si>
  <si>
    <t>17305000000</t>
  </si>
  <si>
    <t>17306000000</t>
  </si>
  <si>
    <t>17307000000</t>
  </si>
  <si>
    <t>17308000000</t>
  </si>
  <si>
    <t>17309000000</t>
  </si>
  <si>
    <t>17310000000</t>
  </si>
  <si>
    <t>17311000000</t>
  </si>
  <si>
    <t>17312000000</t>
  </si>
  <si>
    <t>17313000000</t>
  </si>
  <si>
    <t>17314000000</t>
  </si>
  <si>
    <t>17315000000</t>
  </si>
  <si>
    <t>17316000000</t>
  </si>
  <si>
    <t>грн.</t>
  </si>
  <si>
    <t>Разом</t>
  </si>
  <si>
    <t>17501000000</t>
  </si>
  <si>
    <t>17502000000</t>
  </si>
  <si>
    <t>17503000000</t>
  </si>
  <si>
    <t>17504000000</t>
  </si>
  <si>
    <t>17505000000</t>
  </si>
  <si>
    <t>Разом по бюджетах об'єднаних громад</t>
  </si>
  <si>
    <t>Разом по бюджетах районів, міст обласного значення і об'єднаних громад</t>
  </si>
  <si>
    <t>отг Бабинська  (Гощанський район)</t>
  </si>
  <si>
    <t>отг Бугринська  (Гощанський район)</t>
  </si>
  <si>
    <t>отг Клесівська  (Сарненський район)</t>
  </si>
  <si>
    <t>отг Миляцька  (Дубровицький район)</t>
  </si>
  <si>
    <t>отг Підлозцівська  (Млинівський район)</t>
  </si>
  <si>
    <t>17506000000</t>
  </si>
  <si>
    <t>отг Радивилівська  (Радивилівський район)</t>
  </si>
  <si>
    <t>17507000000</t>
  </si>
  <si>
    <t>отг Крупецька  (Радивилівський район)</t>
  </si>
  <si>
    <t>17508000000</t>
  </si>
  <si>
    <t>отг Привільненська  (Дубенський район)</t>
  </si>
  <si>
    <t>17509000000</t>
  </si>
  <si>
    <t>отг Мирогощанська  (Дубенський район)</t>
  </si>
  <si>
    <t>17510000000</t>
  </si>
  <si>
    <t>отг Локницька  (Зарічненський район)</t>
  </si>
  <si>
    <t>17511000000</t>
  </si>
  <si>
    <t>отг Смизька  (Дубенський район)</t>
  </si>
  <si>
    <t>17512000000</t>
  </si>
  <si>
    <t>отг Висоцька  (Дубровицький район)</t>
  </si>
  <si>
    <t>17513000000</t>
  </si>
  <si>
    <t>отг Пісківська  (Костопільський район)</t>
  </si>
  <si>
    <t>17514000000</t>
  </si>
  <si>
    <t>отг Козинська  (Радивилівський район)</t>
  </si>
  <si>
    <t>отг Деражненська (Костопільський район)</t>
  </si>
  <si>
    <t>отг Острожецька (Млинівський район)</t>
  </si>
  <si>
    <t>отг Млинівська (Млинівський район)</t>
  </si>
  <si>
    <t>отг Боремельська (Демидівський район)</t>
  </si>
  <si>
    <t>17517000000</t>
  </si>
  <si>
    <t>17515000000</t>
  </si>
  <si>
    <t>17516000000</t>
  </si>
  <si>
    <t>17518000000</t>
  </si>
  <si>
    <t xml:space="preserve">м. Вараш </t>
  </si>
  <si>
    <t>17519000000</t>
  </si>
  <si>
    <t>17520000000</t>
  </si>
  <si>
    <t>17521000000</t>
  </si>
  <si>
    <t>17522000000</t>
  </si>
  <si>
    <t>17523000000</t>
  </si>
  <si>
    <t>17524000000</t>
  </si>
  <si>
    <t>17525000000</t>
  </si>
  <si>
    <t>отг Бокіймівська  (Млинівський район)</t>
  </si>
  <si>
    <t>отг. Тараканівська  (Дубенський район)</t>
  </si>
  <si>
    <t>отг. Ярославицька  (Млинівський район)</t>
  </si>
  <si>
    <t>отг. Клеванська  (Рівненський район)</t>
  </si>
  <si>
    <t>отг. Немовицька  (Сарненський  район)</t>
  </si>
  <si>
    <t>отг. Демидівська  (Демидівський, Радивилівський райони)</t>
  </si>
  <si>
    <t>отг Малолюбашанська (Костопільський район)</t>
  </si>
  <si>
    <t>Зміни до показників міжбюджетних трансфертів між державним бюджетом, обласним бюджетом та іншими бюджетами на 2018 рік</t>
  </si>
  <si>
    <t>Перший заступник голови обласної ради</t>
  </si>
  <si>
    <t>С.А.Свисталюк</t>
  </si>
  <si>
    <t>Субвенції спеціального фонду</t>
  </si>
  <si>
    <t>Субвенції з обласного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</si>
  <si>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</si>
  <si>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Капітальний ремонт будівлі Хотинської  ЗОШ по вул. Поліській, 72 а в с. Хотин Березнівського району Рівненської області (ремонт даху)</t>
  </si>
  <si>
    <t>Капітальний ремонт ДНЗ № 3 «Сонечко» (заміна вікон і дверей) на                                  вул. Грушевського, 36 м. Костопіль</t>
  </si>
  <si>
    <t xml:space="preserve">Капітальний ремонт будівлі пологово-гінекологічного відділення Радивилівської районної лікарні по вул. Садовій, 4 в  м. Радивилів Рівненської області (ремонт системи опалення, електроосвітлення, зовнішнє опорядження будівлі, протипожежні заходи, внутрішнє опорядження окремих приміщень) </t>
  </si>
  <si>
    <t>Інші субвенції з місцевого бюджету</t>
  </si>
  <si>
    <t>Субвенції загального фонду</t>
  </si>
  <si>
    <t>Комплексна програма енергоефективності Рівненської області на 2018-2025 роки</t>
  </si>
  <si>
    <t>Капітальний ремонт будівлі філії Хотинська загальноосвітня школа І-ІІ ступенів опорного закладу Прислуцький навчально-виховний комплекс “Загальноосвітня школа І-ІІІ ступенів – дошкільний навчальний заклад” Березнівської районної ради Рівненської області по вул. Поліській, 72а в с. Хотин Березнівського району Рівненської області (ремонт даху)</t>
  </si>
  <si>
    <t>Капітальний ремонт дошкільного навчального закладу № 3 «Сонечко» (заміна вікон і дверей) в м. Костопіль на вул. Грушевського № 36</t>
  </si>
  <si>
    <t>Капітальний ремонт хірургічного корпусу Радивилівської районної лікарні по вул. Садовій, 4 в м. Радивилів Рівненської області (ремонт дитячого відділення)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</si>
  <si>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</si>
  <si>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Реконструкція будинку культури (заміна покрівлі) по вул. Довга, 70 в с. Крупець Радивилівського району Рівненської області (у т.ч. проектно-кошторисна документація)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</si>
  <si>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</si>
  <si>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Реконструкція ЗОШ № 2 в мікрорайоні Будівельників, 56 м. Кузнецовськ Рівненської області (реконструкція покрівлі, заміна вікон, утеплення зовнішніх стін, опорядження фасадів) (у т.ч. проектно-кошторисна документація)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</si>
  <si>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</si>
  <si>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Додаток  4
до рішення Рівненської обласної ради
"Про внесення змін до обласного бюджету на 2018 рік"
від ________ 2018 року  №____</t>
  </si>
  <si>
    <t xml:space="preserve"> цільові кошти на закупівлю дидактичних матеріалів, сучасних меблів, комп’ютерного обладнання, відповідного мультимедійного контенту для початкових класів згідно з переліком, затвердженим МОН (видатки розвитку) (закупівля дидактичних матеріалів, сучасних меблів, комп’ютерного обладнання для закладів загальної середньої освіти та їх доставка здійснюється на засадах співфінансування: для закладів, розташованих у містах обласного значення, не більш як 70 відсотків - за рахунок субвенції та не менш як 30 відсотків - за рахунок коштів місцевих бюджетів; для закладів, розташованих у районах та в об’єднаних територіальних громадах, не більш як 90 відсотків - за рахунок субвенції та не менш як 10 відсотків - за рахунок коштів місцевих бюджетів)</t>
  </si>
  <si>
    <t>40 відсотків — на закупівлю сучасних меблів для початкових класів нової української школи. Розподіл субвенції між відповідними місцевими бюджетами здійснюється з урахуванням кількості учнів 1—4 класів закладів загальної середньої освіти в адміністративно-територіальній одиниці</t>
  </si>
  <si>
    <t xml:space="preserve">40 відсотків — на закупівлю дидактичних матеріалів для учнів початкових класів, що навчаються за новими методиками відповідно до Концепції реалізації державної політики у сфері реформування загальної середньої освіти “Нова українська школа” на період до 2029 року. Розподіл субвенції між відповідними місцевими бюджетами здійснюється з урахуванням кількості класів початкової школи (1—4 класи закладів загальної середньої освіти) в адміністративно-територіальній одиниці </t>
  </si>
  <si>
    <t>в тому числі</t>
  </si>
  <si>
    <t>20 відсотків — на закупівлю комп’ютерного обладнання, відповідного мультимедійного контенту для початкових класів нової української школи. Розподіл субвенції між відповідними місцевими бюджетами здійснюється з урахуванням кількості закладів, у яких є початкова школа (1—4 класи закладів загальної середньої освіти), в адміністративно-територіальній одиниці</t>
  </si>
  <si>
    <t>разом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</si>
  <si>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</si>
  <si>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Будівництво церкви УПЦ КП Свято-Петропавлівської Парафії  с.Городище, яка будується на честь Героїв Небесної Сотні </t>
  </si>
  <si>
    <t>Реконструкція мережі водопостачання с. Малятин Гощанського району Рівненської області (у т.ч. проектно-кошторисна документація)</t>
  </si>
  <si>
    <t>Будівництво культурно-спортивного комплексу по вул. Центральна в с. Бродниця Зарічненського району Рівненської області  (у т.ч. проектно-кошторисна документація)</t>
  </si>
  <si>
    <t>влаштування спортивних роздягалень Дубровицького НВК "Ліцей-школа"</t>
  </si>
  <si>
    <t>Субвенція з місцевого бюджету за рахунок залишку коштів освітньої субвенції, що утворився на початок бюджетного періоду</t>
  </si>
  <si>
    <t>придбання обладнання для інноваційного навчально-тренінгового класу (видатки розвитку)</t>
  </si>
  <si>
    <r>
      <t>цільові кошти на підготовку тренерів-педагогів, підвищення кваліфікації вчителів початкової школи, які навчатимуть учнів перших класів у 2018/19 і 2019/20 навчальних роках, асистентів вчителів закладів загальної середньої освіти з інклюзивним та інтегрованим навчанням, заступників директорів закладів загальної середньої освіти з навчально-виховної (навчальної, виховної) роботи у початкових класах, вчителів іноземних мов, які навчатимуть учнів перших класів у 2018/19 навчальному році, вчителів закладів загальної середньої освіти (класів), в яких діти навчаються мовами національних меншин (видатки споживання) (</t>
    </r>
    <r>
      <rPr>
        <i/>
        <sz val="12"/>
        <rFont val="Times New Roman Cyr"/>
        <family val="0"/>
      </rPr>
      <t>не більше 10 відсотків -на здійснення (у разі потреби) витрат на відрядження вчителів, асистентів вчителів закладів загальної середньої освіти з інклюзивним та інтегрованим навчанням та заступників директорів закладів загальної середньої освіти для підвищення кваліфікації )</t>
    </r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</si>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</sst>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sz val="11"/>
      <name val="Times New Roman Cyr"/>
      <family val="1"/>
    </font>
    <font>
      <sz val="12"/>
      <name val="Times New Roman Cyr"/>
      <family val="0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6" fillId="7" borderId="1" applyNumberFormat="0" applyAlignment="0" applyProtection="0"/>
    <xf numFmtId="183" fontId="1" fillId="0" borderId="0" applyFont="0" applyFill="0" applyBorder="0" applyAlignment="0" applyProtection="0"/>
    <xf numFmtId="0" fontId="7" fillId="44" borderId="2" applyNumberFormat="0" applyAlignment="0" applyProtection="0"/>
    <xf numFmtId="0" fontId="14" fillId="4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4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7" fillId="0" borderId="6" applyNumberFormat="0" applyFill="0" applyAlignment="0" applyProtection="0"/>
    <xf numFmtId="0" fontId="11" fillId="0" borderId="7" applyNumberFormat="0" applyFill="0" applyAlignment="0" applyProtection="0"/>
    <xf numFmtId="0" fontId="9" fillId="45" borderId="8" applyNumberFormat="0" applyAlignment="0" applyProtection="0"/>
    <xf numFmtId="0" fontId="15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55" fillId="47" borderId="9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" fillId="3" borderId="0" applyNumberFormat="0" applyBorder="0" applyAlignment="0" applyProtection="0"/>
    <xf numFmtId="0" fontId="57" fillId="4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9" borderId="11" applyNumberFormat="0" applyFont="0" applyAlignment="0" applyProtection="0"/>
    <xf numFmtId="0" fontId="0" fillId="50" borderId="12" applyNumberFormat="0" applyFont="0" applyAlignment="0" applyProtection="0"/>
    <xf numFmtId="0" fontId="58" fillId="47" borderId="13" applyNumberFormat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0" fillId="0" borderId="14" xfId="52" applyFont="1" applyBorder="1" applyAlignment="1">
      <alignment horizontal="right"/>
      <protection/>
    </xf>
    <xf numFmtId="0" fontId="30" fillId="0" borderId="14" xfId="52" applyFont="1" applyBorder="1" applyAlignment="1">
      <alignment horizontal="right" wrapText="1"/>
      <protection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33" fillId="0" borderId="14" xfId="0" applyFont="1" applyBorder="1" applyAlignment="1">
      <alignment horizontal="right"/>
    </xf>
    <xf numFmtId="0" fontId="33" fillId="0" borderId="14" xfId="0" applyFont="1" applyBorder="1" applyAlignment="1">
      <alignment horizontal="right"/>
    </xf>
    <xf numFmtId="0" fontId="34" fillId="0" borderId="14" xfId="0" applyFont="1" applyBorder="1" applyAlignment="1">
      <alignment horizontal="right"/>
    </xf>
    <xf numFmtId="0" fontId="33" fillId="0" borderId="14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2" fillId="0" borderId="15" xfId="0" applyFont="1" applyBorder="1" applyAlignment="1">
      <alignment horizontal="center"/>
    </xf>
    <xf numFmtId="0" fontId="30" fillId="0" borderId="16" xfId="52" applyFont="1" applyBorder="1" applyAlignment="1">
      <alignment horizontal="center"/>
      <protection/>
    </xf>
    <xf numFmtId="0" fontId="38" fillId="0" borderId="14" xfId="0" applyFont="1" applyBorder="1" applyAlignment="1">
      <alignment horizontal="right"/>
    </xf>
    <xf numFmtId="0" fontId="19" fillId="0" borderId="14" xfId="52" applyFont="1" applyBorder="1" applyAlignment="1">
      <alignment horizontal="right"/>
      <protection/>
    </xf>
    <xf numFmtId="0" fontId="19" fillId="0" borderId="16" xfId="52" applyFont="1" applyBorder="1" applyAlignment="1">
      <alignment horizontal="center"/>
      <protection/>
    </xf>
    <xf numFmtId="0" fontId="27" fillId="0" borderId="0" xfId="0" applyFont="1" applyAlignment="1">
      <alignment/>
    </xf>
    <xf numFmtId="0" fontId="35" fillId="0" borderId="14" xfId="0" applyFont="1" applyBorder="1" applyAlignment="1">
      <alignment wrapText="1"/>
    </xf>
    <xf numFmtId="0" fontId="29" fillId="0" borderId="14" xfId="0" applyFont="1" applyBorder="1" applyAlignment="1">
      <alignment vertical="center" wrapText="1"/>
    </xf>
    <xf numFmtId="0" fontId="40" fillId="0" borderId="14" xfId="103" applyFont="1" applyFill="1" applyBorder="1" applyAlignment="1">
      <alignment vertical="top"/>
      <protection/>
    </xf>
    <xf numFmtId="0" fontId="40" fillId="0" borderId="14" xfId="103" applyFont="1" applyBorder="1" applyAlignment="1">
      <alignment vertical="top"/>
      <protection/>
    </xf>
    <xf numFmtId="0" fontId="40" fillId="0" borderId="14" xfId="103" applyFont="1" applyBorder="1" applyAlignment="1">
      <alignment vertical="center"/>
      <protection/>
    </xf>
    <xf numFmtId="0" fontId="40" fillId="0" borderId="14" xfId="103" applyFont="1" applyBorder="1" applyAlignment="1">
      <alignment horizontal="left" vertical="center"/>
      <protection/>
    </xf>
    <xf numFmtId="0" fontId="33" fillId="0" borderId="14" xfId="103" applyFont="1" applyFill="1" applyBorder="1" applyAlignment="1">
      <alignment horizontal="left" vertical="center" wrapText="1"/>
      <protection/>
    </xf>
    <xf numFmtId="0" fontId="40" fillId="0" borderId="14" xfId="103" applyFont="1" applyBorder="1" applyAlignment="1">
      <alignment vertical="top" wrapText="1"/>
      <protection/>
    </xf>
    <xf numFmtId="49" fontId="35" fillId="0" borderId="14" xfId="0" applyNumberFormat="1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vertical="top" wrapText="1"/>
    </xf>
    <xf numFmtId="0" fontId="37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49" fontId="31" fillId="52" borderId="14" xfId="52" applyNumberFormat="1" applyFont="1" applyFill="1" applyBorder="1" applyAlignment="1">
      <alignment horizontal="center" vertical="center"/>
      <protection/>
    </xf>
    <xf numFmtId="0" fontId="31" fillId="52" borderId="14" xfId="52" applyFont="1" applyFill="1" applyBorder="1" applyAlignment="1">
      <alignment horizontal="left" vertical="top" wrapText="1"/>
      <protection/>
    </xf>
    <xf numFmtId="4" fontId="27" fillId="53" borderId="14" xfId="0" applyNumberFormat="1" applyFont="1" applyFill="1" applyBorder="1" applyAlignment="1">
      <alignment horizontal="right" vertical="center" wrapText="1"/>
    </xf>
    <xf numFmtId="4" fontId="19" fillId="53" borderId="14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/>
    </xf>
    <xf numFmtId="0" fontId="42" fillId="0" borderId="0" xfId="0" applyFont="1" applyAlignment="1">
      <alignment vertical="center"/>
    </xf>
    <xf numFmtId="4" fontId="43" fillId="0" borderId="14" xfId="0" applyNumberFormat="1" applyFont="1" applyBorder="1" applyAlignment="1">
      <alignment/>
    </xf>
    <xf numFmtId="4" fontId="43" fillId="0" borderId="14" xfId="0" applyNumberFormat="1" applyFont="1" applyFill="1" applyBorder="1" applyAlignment="1">
      <alignment horizontal="right" vertical="center"/>
    </xf>
    <xf numFmtId="4" fontId="40" fillId="0" borderId="14" xfId="103" applyNumberFormat="1" applyFont="1" applyFill="1" applyBorder="1" applyAlignment="1">
      <alignment vertical="top"/>
      <protection/>
    </xf>
    <xf numFmtId="0" fontId="41" fillId="0" borderId="14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29" fillId="0" borderId="0" xfId="0" applyFont="1" applyAlignment="1">
      <alignment horizontal="right"/>
    </xf>
    <xf numFmtId="0" fontId="39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53" borderId="14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27" fillId="0" borderId="14" xfId="0" applyFont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53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53" borderId="16" xfId="0" applyFont="1" applyFill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vertical="center" wrapText="1"/>
    </xf>
    <xf numFmtId="0" fontId="19" fillId="53" borderId="18" xfId="0" applyFont="1" applyFill="1" applyBorder="1" applyAlignment="1">
      <alignment horizontal="center" vertical="center"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Percent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'язана клітинка" xfId="96"/>
    <cellStyle name="Итог" xfId="97"/>
    <cellStyle name="Контрольна клітинка" xfId="98"/>
    <cellStyle name="Назва" xfId="99"/>
    <cellStyle name="Нейтральный" xfId="100"/>
    <cellStyle name="Обчислення" xfId="101"/>
    <cellStyle name="Обычный 2" xfId="102"/>
    <cellStyle name="Обычный_ДОД4-2003" xfId="103"/>
    <cellStyle name="Followed Hyperlink" xfId="104"/>
    <cellStyle name="Підсумок" xfId="105"/>
    <cellStyle name="Плохой" xfId="106"/>
    <cellStyle name="Поганий" xfId="107"/>
    <cellStyle name="Пояснение" xfId="108"/>
    <cellStyle name="Примечание" xfId="109"/>
    <cellStyle name="Примітка" xfId="110"/>
    <cellStyle name="Результат" xfId="111"/>
    <cellStyle name="Середній" xfId="112"/>
    <cellStyle name="Стиль 1" xfId="113"/>
    <cellStyle name="Текст попередження" xfId="114"/>
    <cellStyle name="Текст пояснення" xfId="115"/>
    <cellStyle name="Comma" xfId="116"/>
    <cellStyle name="Comma [0]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2"/>
  <sheetViews>
    <sheetView showGridLines="0" showZeros="0" tabSelected="1" view="pageBreakPreview" zoomScale="93" zoomScaleSheetLayoutView="93" zoomScalePageLayoutView="0" workbookViewId="0" topLeftCell="D1">
      <pane xSplit="2" ySplit="9" topLeftCell="X10" activePane="bottomRight" state="frozen"/>
      <selection pane="topLeft" activeCell="D1" sqref="D1"/>
      <selection pane="topRight" activeCell="F1" sqref="F1"/>
      <selection pane="bottomLeft" activeCell="D10" sqref="D10"/>
      <selection pane="bottomRight" activeCell="AE6" sqref="AE6"/>
    </sheetView>
  </sheetViews>
  <sheetFormatPr defaultColWidth="9.16015625" defaultRowHeight="12.75"/>
  <cols>
    <col min="1" max="1" width="0.328125" style="6" hidden="1" customWidth="1"/>
    <col min="2" max="2" width="4.33203125" style="6" hidden="1" customWidth="1"/>
    <col min="3" max="3" width="1.171875" style="6" hidden="1" customWidth="1"/>
    <col min="4" max="4" width="15.16015625" style="6" customWidth="1"/>
    <col min="5" max="5" width="47" style="6" customWidth="1"/>
    <col min="6" max="6" width="35.33203125" style="6" customWidth="1"/>
    <col min="7" max="7" width="41.66015625" style="6" customWidth="1"/>
    <col min="8" max="8" width="34" style="6" customWidth="1"/>
    <col min="9" max="9" width="25.5" style="6" customWidth="1"/>
    <col min="10" max="10" width="31.66015625" style="6" customWidth="1"/>
    <col min="11" max="11" width="31.33203125" style="6" customWidth="1"/>
    <col min="12" max="12" width="30.33203125" style="6" customWidth="1"/>
    <col min="13" max="13" width="62.83203125" style="6" customWidth="1"/>
    <col min="14" max="14" width="59" style="6" customWidth="1"/>
    <col min="15" max="15" width="38.83203125" style="6" customWidth="1"/>
    <col min="16" max="16" width="47.16015625" style="6" customWidth="1"/>
    <col min="17" max="17" width="19.83203125" style="6" customWidth="1"/>
    <col min="18" max="18" width="17.16015625" style="6" customWidth="1"/>
    <col min="19" max="19" width="18" style="6" customWidth="1"/>
    <col min="20" max="20" width="40.16015625" style="6" customWidth="1"/>
    <col min="21" max="21" width="20.83203125" style="6" customWidth="1"/>
    <col min="22" max="22" width="21.5" style="6" customWidth="1"/>
    <col min="23" max="23" width="22.33203125" style="6" customWidth="1"/>
    <col min="24" max="24" width="19" style="6" customWidth="1"/>
    <col min="25" max="25" width="25" style="6" customWidth="1"/>
    <col min="26" max="26" width="33.66015625" style="6" customWidth="1"/>
    <col min="27" max="27" width="26.66015625" style="6" customWidth="1"/>
    <col min="28" max="28" width="29.66015625" style="6" customWidth="1"/>
    <col min="29" max="29" width="27.66015625" style="6" customWidth="1"/>
    <col min="30" max="30" width="59.16015625" style="6" customWidth="1"/>
    <col min="31" max="31" width="21.33203125" style="6" customWidth="1"/>
    <col min="32" max="32" width="24.5" style="6" customWidth="1"/>
    <col min="33" max="33" width="21.33203125" style="6" customWidth="1"/>
    <col min="34" max="34" width="19.16015625" style="6" customWidth="1"/>
    <col min="35" max="35" width="19.33203125" style="6" customWidth="1"/>
    <col min="36" max="36" width="21.66015625" style="6" customWidth="1"/>
    <col min="37" max="37" width="19.33203125" style="6" customWidth="1"/>
    <col min="38" max="38" width="26.16015625" style="6" customWidth="1"/>
    <col min="39" max="39" width="37.33203125" style="6" customWidth="1"/>
    <col min="40" max="40" width="17.16015625" style="6" customWidth="1"/>
    <col min="41" max="41" width="20.16015625" style="6" customWidth="1"/>
    <col min="42" max="16384" width="9.16015625" style="6" customWidth="1"/>
  </cols>
  <sheetData>
    <row r="1" spans="5:17" ht="52.5" customHeight="1">
      <c r="E1" s="3"/>
      <c r="F1" s="3"/>
      <c r="G1" s="3"/>
      <c r="J1" s="53" t="s">
        <v>125</v>
      </c>
      <c r="K1" s="53"/>
      <c r="L1" s="53"/>
      <c r="M1" s="47"/>
      <c r="N1" s="47"/>
      <c r="O1" s="47"/>
      <c r="P1" s="3"/>
      <c r="Q1" s="3"/>
    </row>
    <row r="2" spans="1:30" ht="20.25">
      <c r="A2" s="4"/>
      <c r="B2" s="4"/>
      <c r="C2" s="4"/>
      <c r="D2" s="35"/>
      <c r="F2" s="42" t="s">
        <v>105</v>
      </c>
      <c r="G2" s="42"/>
      <c r="I2" s="42"/>
      <c r="J2" s="42"/>
      <c r="K2" s="42"/>
      <c r="L2" s="42"/>
      <c r="M2" s="42"/>
      <c r="N2" s="42"/>
      <c r="O2" s="42"/>
      <c r="P2" s="42"/>
      <c r="Q2" s="42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ht="14.25" customHeight="1">
      <c r="A3" s="4"/>
      <c r="B3" s="4"/>
      <c r="C3" s="4"/>
      <c r="D3" s="4"/>
      <c r="L3" s="36" t="s">
        <v>50</v>
      </c>
      <c r="Q3" s="36" t="s">
        <v>50</v>
      </c>
      <c r="R3" s="36"/>
      <c r="S3" s="36"/>
      <c r="V3" s="36"/>
      <c r="X3" s="36"/>
      <c r="Z3" s="36" t="s">
        <v>50</v>
      </c>
      <c r="AB3" s="36"/>
      <c r="AC3" s="36"/>
      <c r="AD3" s="36" t="s">
        <v>50</v>
      </c>
    </row>
    <row r="4" spans="1:30" s="23" customFormat="1" ht="15.75" customHeight="1">
      <c r="A4" s="20" t="s">
        <v>8</v>
      </c>
      <c r="B4" s="21" t="s">
        <v>0</v>
      </c>
      <c r="C4" s="22">
        <v>0</v>
      </c>
      <c r="D4" s="49" t="s">
        <v>1</v>
      </c>
      <c r="E4" s="49" t="s">
        <v>2</v>
      </c>
      <c r="F4" s="49" t="s">
        <v>115</v>
      </c>
      <c r="G4" s="49"/>
      <c r="H4" s="49"/>
      <c r="I4" s="49"/>
      <c r="J4" s="49"/>
      <c r="K4" s="49"/>
      <c r="L4" s="49"/>
      <c r="M4" s="49" t="s">
        <v>115</v>
      </c>
      <c r="N4" s="49"/>
      <c r="O4" s="49"/>
      <c r="P4" s="49"/>
      <c r="Q4" s="49"/>
      <c r="R4" s="57" t="s">
        <v>108</v>
      </c>
      <c r="S4" s="57"/>
      <c r="T4" s="57"/>
      <c r="U4" s="57"/>
      <c r="V4" s="57"/>
      <c r="W4" s="57"/>
      <c r="X4" s="57"/>
      <c r="Y4" s="57"/>
      <c r="Z4" s="57"/>
      <c r="AA4" s="59" t="s">
        <v>108</v>
      </c>
      <c r="AB4" s="60"/>
      <c r="AC4" s="61"/>
      <c r="AD4" s="56" t="s">
        <v>51</v>
      </c>
    </row>
    <row r="5" spans="1:30" s="23" customFormat="1" ht="41.25" customHeight="1">
      <c r="A5" s="20" t="s">
        <v>4</v>
      </c>
      <c r="B5" s="21" t="s">
        <v>0</v>
      </c>
      <c r="C5" s="22">
        <v>0</v>
      </c>
      <c r="D5" s="49"/>
      <c r="E5" s="49"/>
      <c r="F5" s="52" t="s">
        <v>132</v>
      </c>
      <c r="G5" s="52" t="s">
        <v>140</v>
      </c>
      <c r="H5" s="52" t="s">
        <v>120</v>
      </c>
      <c r="I5" s="52" t="s">
        <v>110</v>
      </c>
      <c r="J5" s="52" t="s">
        <v>122</v>
      </c>
      <c r="K5" s="52" t="s">
        <v>137</v>
      </c>
      <c r="L5" s="46" t="s">
        <v>114</v>
      </c>
      <c r="M5" s="50" t="s">
        <v>124</v>
      </c>
      <c r="N5" s="50"/>
      <c r="O5" s="50"/>
      <c r="P5" s="50"/>
      <c r="Q5" s="50"/>
      <c r="R5" s="51" t="s">
        <v>114</v>
      </c>
      <c r="S5" s="51"/>
      <c r="T5" s="51"/>
      <c r="U5" s="51"/>
      <c r="V5" s="51"/>
      <c r="W5" s="51"/>
      <c r="X5" s="51"/>
      <c r="Y5" s="51"/>
      <c r="Z5" s="51"/>
      <c r="AA5" s="51" t="s">
        <v>114</v>
      </c>
      <c r="AB5" s="51"/>
      <c r="AC5" s="51"/>
      <c r="AD5" s="56"/>
    </row>
    <row r="6" spans="1:30" s="23" customFormat="1" ht="111" customHeight="1">
      <c r="A6" s="20" t="s">
        <v>10</v>
      </c>
      <c r="B6" s="21" t="s">
        <v>0</v>
      </c>
      <c r="C6" s="22">
        <v>0</v>
      </c>
      <c r="D6" s="49"/>
      <c r="E6" s="49"/>
      <c r="F6" s="52"/>
      <c r="G6" s="52"/>
      <c r="H6" s="52"/>
      <c r="I6" s="52"/>
      <c r="J6" s="52"/>
      <c r="K6" s="52"/>
      <c r="L6" s="46" t="s">
        <v>109</v>
      </c>
      <c r="M6" s="52" t="s">
        <v>139</v>
      </c>
      <c r="N6" s="52" t="s">
        <v>126</v>
      </c>
      <c r="O6" s="52"/>
      <c r="P6" s="52"/>
      <c r="Q6" s="52" t="s">
        <v>131</v>
      </c>
      <c r="R6" s="50" t="s">
        <v>109</v>
      </c>
      <c r="S6" s="50"/>
      <c r="T6" s="50"/>
      <c r="U6" s="50"/>
      <c r="V6" s="50"/>
      <c r="W6" s="50"/>
      <c r="X6" s="50"/>
      <c r="Y6" s="50"/>
      <c r="Z6" s="50"/>
      <c r="AA6" s="50" t="s">
        <v>109</v>
      </c>
      <c r="AB6" s="50"/>
      <c r="AC6" s="50"/>
      <c r="AD6" s="56"/>
    </row>
    <row r="7" spans="1:30" s="23" customFormat="1" ht="63" customHeight="1">
      <c r="A7" s="20"/>
      <c r="B7" s="21"/>
      <c r="C7" s="22"/>
      <c r="D7" s="49"/>
      <c r="E7" s="49"/>
      <c r="F7" s="52"/>
      <c r="G7" s="52"/>
      <c r="H7" s="52"/>
      <c r="I7" s="52"/>
      <c r="J7" s="52"/>
      <c r="K7" s="52" t="s">
        <v>138</v>
      </c>
      <c r="L7" s="52" t="s">
        <v>136</v>
      </c>
      <c r="M7" s="52"/>
      <c r="N7" s="54" t="s">
        <v>129</v>
      </c>
      <c r="O7" s="54"/>
      <c r="P7" s="54"/>
      <c r="Q7" s="52"/>
      <c r="R7" s="50" t="s">
        <v>116</v>
      </c>
      <c r="S7" s="55" t="s">
        <v>111</v>
      </c>
      <c r="T7" s="55" t="s">
        <v>117</v>
      </c>
      <c r="U7" s="55" t="s">
        <v>133</v>
      </c>
      <c r="V7" s="55" t="s">
        <v>134</v>
      </c>
      <c r="W7" s="55" t="s">
        <v>135</v>
      </c>
      <c r="X7" s="55" t="s">
        <v>112</v>
      </c>
      <c r="Y7" s="55" t="s">
        <v>118</v>
      </c>
      <c r="Z7" s="55" t="s">
        <v>113</v>
      </c>
      <c r="AA7" s="55" t="s">
        <v>119</v>
      </c>
      <c r="AB7" s="55" t="s">
        <v>123</v>
      </c>
      <c r="AC7" s="55" t="s">
        <v>121</v>
      </c>
      <c r="AD7" s="56"/>
    </row>
    <row r="8" spans="1:30" s="23" customFormat="1" ht="181.5" customHeight="1">
      <c r="A8" s="20"/>
      <c r="B8" s="21"/>
      <c r="C8" s="22"/>
      <c r="D8" s="49"/>
      <c r="E8" s="49"/>
      <c r="F8" s="52"/>
      <c r="G8" s="52"/>
      <c r="H8" s="52"/>
      <c r="I8" s="52"/>
      <c r="J8" s="52"/>
      <c r="K8" s="52"/>
      <c r="L8" s="52"/>
      <c r="M8" s="52"/>
      <c r="N8" s="46" t="s">
        <v>128</v>
      </c>
      <c r="O8" s="46" t="s">
        <v>127</v>
      </c>
      <c r="P8" s="46" t="s">
        <v>130</v>
      </c>
      <c r="Q8" s="52"/>
      <c r="R8" s="50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6"/>
    </row>
    <row r="9" spans="1:30" s="23" customFormat="1" ht="13.5" customHeight="1">
      <c r="A9" s="20"/>
      <c r="B9" s="21"/>
      <c r="C9" s="22"/>
      <c r="D9" s="33">
        <v>1</v>
      </c>
      <c r="E9" s="33">
        <v>2</v>
      </c>
      <c r="F9" s="33">
        <v>3</v>
      </c>
      <c r="G9" s="33">
        <v>4</v>
      </c>
      <c r="H9" s="33">
        <v>5</v>
      </c>
      <c r="I9" s="33">
        <v>6</v>
      </c>
      <c r="J9" s="33">
        <v>7</v>
      </c>
      <c r="K9" s="33">
        <v>8</v>
      </c>
      <c r="L9" s="33">
        <v>9</v>
      </c>
      <c r="M9" s="33">
        <v>10</v>
      </c>
      <c r="N9" s="33">
        <v>11</v>
      </c>
      <c r="O9" s="33">
        <v>12</v>
      </c>
      <c r="P9" s="33">
        <v>13</v>
      </c>
      <c r="Q9" s="33">
        <v>14</v>
      </c>
      <c r="R9" s="33">
        <v>15</v>
      </c>
      <c r="S9" s="33">
        <v>16</v>
      </c>
      <c r="T9" s="33">
        <v>17</v>
      </c>
      <c r="U9" s="33">
        <v>18</v>
      </c>
      <c r="V9" s="33">
        <v>19</v>
      </c>
      <c r="W9" s="33">
        <v>20</v>
      </c>
      <c r="X9" s="33">
        <v>21</v>
      </c>
      <c r="Y9" s="33">
        <v>22</v>
      </c>
      <c r="Z9" s="33">
        <v>23</v>
      </c>
      <c r="AA9" s="33">
        <v>24</v>
      </c>
      <c r="AB9" s="33">
        <v>25</v>
      </c>
      <c r="AC9" s="33">
        <v>26</v>
      </c>
      <c r="AD9" s="58">
        <v>27</v>
      </c>
    </row>
    <row r="10" spans="1:30" ht="15" customHeight="1">
      <c r="A10" s="10" t="s">
        <v>3</v>
      </c>
      <c r="B10" s="1" t="s">
        <v>0</v>
      </c>
      <c r="C10" s="19">
        <v>0</v>
      </c>
      <c r="D10" s="34">
        <v>17201000000</v>
      </c>
      <c r="E10" s="26" t="s">
        <v>11</v>
      </c>
      <c r="F10" s="43">
        <v>-114961200</v>
      </c>
      <c r="G10" s="43">
        <v>2184946</v>
      </c>
      <c r="H10" s="26"/>
      <c r="I10" s="43">
        <v>180704</v>
      </c>
      <c r="J10" s="26"/>
      <c r="K10" s="26"/>
      <c r="L10" s="26"/>
      <c r="M10" s="43"/>
      <c r="N10" s="43">
        <v>1600114</v>
      </c>
      <c r="O10" s="43">
        <v>2531951</v>
      </c>
      <c r="P10" s="43">
        <v>353822</v>
      </c>
      <c r="Q10" s="45">
        <f>M10+N10+O10+P10</f>
        <v>4485887</v>
      </c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>
        <f>SUM(F10:AC10)-Q10</f>
        <v>-108109663</v>
      </c>
    </row>
    <row r="11" spans="1:30" ht="15" customHeight="1">
      <c r="A11" s="11" t="s">
        <v>5</v>
      </c>
      <c r="B11" s="1" t="s">
        <v>0</v>
      </c>
      <c r="C11" s="19">
        <v>0</v>
      </c>
      <c r="D11" s="34">
        <v>17202000000</v>
      </c>
      <c r="E11" s="26" t="s">
        <v>12</v>
      </c>
      <c r="F11" s="43"/>
      <c r="G11" s="43">
        <v>1241218</v>
      </c>
      <c r="H11" s="26"/>
      <c r="I11" s="43">
        <v>180704</v>
      </c>
      <c r="J11" s="26"/>
      <c r="K11" s="26"/>
      <c r="L11" s="26"/>
      <c r="M11" s="43">
        <v>35956</v>
      </c>
      <c r="N11" s="43">
        <v>261168</v>
      </c>
      <c r="O11" s="43">
        <v>395687</v>
      </c>
      <c r="P11" s="43">
        <v>72846</v>
      </c>
      <c r="Q11" s="45">
        <f aca="true" t="shared" si="0" ref="Q11:Q56">M11+N11+O11+P11</f>
        <v>765657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>
        <f>SUM(F11:AC11)-Q11</f>
        <v>2187579</v>
      </c>
    </row>
    <row r="12" spans="1:30" ht="15" customHeight="1">
      <c r="A12" s="9" t="s">
        <v>7</v>
      </c>
      <c r="B12" s="1" t="s">
        <v>0</v>
      </c>
      <c r="C12" s="19">
        <v>0</v>
      </c>
      <c r="D12" s="34">
        <v>17203000000</v>
      </c>
      <c r="E12" s="27" t="s">
        <v>90</v>
      </c>
      <c r="F12" s="43"/>
      <c r="G12" s="43"/>
      <c r="H12" s="39">
        <v>199896</v>
      </c>
      <c r="I12" s="43">
        <v>180704</v>
      </c>
      <c r="J12" s="27"/>
      <c r="K12" s="27"/>
      <c r="L12" s="27"/>
      <c r="M12" s="43">
        <v>39082</v>
      </c>
      <c r="N12" s="43">
        <v>316344</v>
      </c>
      <c r="O12" s="43">
        <v>460557</v>
      </c>
      <c r="P12" s="43">
        <v>72846</v>
      </c>
      <c r="Q12" s="45">
        <f t="shared" si="0"/>
        <v>888829</v>
      </c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>
        <v>2537730</v>
      </c>
      <c r="AC12" s="39"/>
      <c r="AD12" s="39">
        <f>SUM(F12:AC12)-Q12</f>
        <v>3807159</v>
      </c>
    </row>
    <row r="13" spans="1:30" ht="15" customHeight="1">
      <c r="A13" s="9" t="s">
        <v>6</v>
      </c>
      <c r="B13" s="1" t="s">
        <v>0</v>
      </c>
      <c r="C13" s="19">
        <v>0</v>
      </c>
      <c r="D13" s="34">
        <v>17204000000</v>
      </c>
      <c r="E13" s="27" t="s">
        <v>13</v>
      </c>
      <c r="F13" s="43"/>
      <c r="G13" s="43"/>
      <c r="H13" s="39">
        <f>119986+83513+882313</f>
        <v>1085812</v>
      </c>
      <c r="I13" s="43">
        <v>180704</v>
      </c>
      <c r="J13" s="27"/>
      <c r="K13" s="27"/>
      <c r="L13" s="27"/>
      <c r="M13" s="43">
        <v>12506</v>
      </c>
      <c r="N13" s="43">
        <v>88282</v>
      </c>
      <c r="O13" s="43">
        <v>116402</v>
      </c>
      <c r="P13" s="43">
        <v>31220</v>
      </c>
      <c r="Q13" s="45">
        <f t="shared" si="0"/>
        <v>248410</v>
      </c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>
        <f>SUM(F13:AC13)-Q13</f>
        <v>1514926</v>
      </c>
    </row>
    <row r="14" spans="1:30" ht="30">
      <c r="A14" s="12" t="s">
        <v>9</v>
      </c>
      <c r="B14" s="2" t="s">
        <v>0</v>
      </c>
      <c r="C14" s="19">
        <v>0</v>
      </c>
      <c r="D14" s="24"/>
      <c r="E14" s="30" t="s">
        <v>30</v>
      </c>
      <c r="F14" s="40">
        <f>SUM(F10:F13)</f>
        <v>-114961200</v>
      </c>
      <c r="G14" s="40">
        <f>SUM(G10:G13)</f>
        <v>3426164</v>
      </c>
      <c r="H14" s="40">
        <f>SUM(H10:H13)</f>
        <v>1285708</v>
      </c>
      <c r="I14" s="40">
        <f aca="true" t="shared" si="1" ref="I14:AD14">SUM(I10:I13)</f>
        <v>722816</v>
      </c>
      <c r="J14" s="40">
        <f t="shared" si="1"/>
        <v>0</v>
      </c>
      <c r="K14" s="40">
        <f t="shared" si="1"/>
        <v>0</v>
      </c>
      <c r="L14" s="40">
        <f t="shared" si="1"/>
        <v>0</v>
      </c>
      <c r="M14" s="40">
        <f t="shared" si="1"/>
        <v>87544</v>
      </c>
      <c r="N14" s="40">
        <f t="shared" si="1"/>
        <v>2265908</v>
      </c>
      <c r="O14" s="40">
        <f t="shared" si="1"/>
        <v>3504597</v>
      </c>
      <c r="P14" s="40">
        <f t="shared" si="1"/>
        <v>530734</v>
      </c>
      <c r="Q14" s="40">
        <f t="shared" si="1"/>
        <v>6388783</v>
      </c>
      <c r="R14" s="40">
        <f t="shared" si="1"/>
        <v>0</v>
      </c>
      <c r="S14" s="40">
        <f t="shared" si="1"/>
        <v>0</v>
      </c>
      <c r="T14" s="40">
        <f t="shared" si="1"/>
        <v>0</v>
      </c>
      <c r="U14" s="40">
        <f t="shared" si="1"/>
        <v>0</v>
      </c>
      <c r="V14" s="40">
        <f t="shared" si="1"/>
        <v>0</v>
      </c>
      <c r="W14" s="40">
        <f t="shared" si="1"/>
        <v>0</v>
      </c>
      <c r="X14" s="40">
        <f t="shared" si="1"/>
        <v>0</v>
      </c>
      <c r="Y14" s="40">
        <f t="shared" si="1"/>
        <v>0</v>
      </c>
      <c r="Z14" s="40">
        <f t="shared" si="1"/>
        <v>0</v>
      </c>
      <c r="AA14" s="40">
        <f t="shared" si="1"/>
        <v>0</v>
      </c>
      <c r="AB14" s="40">
        <f t="shared" si="1"/>
        <v>2537730</v>
      </c>
      <c r="AC14" s="40">
        <f t="shared" si="1"/>
        <v>0</v>
      </c>
      <c r="AD14" s="40">
        <f t="shared" si="1"/>
        <v>-100599999</v>
      </c>
    </row>
    <row r="15" spans="1:30" ht="15" customHeight="1">
      <c r="A15" s="12"/>
      <c r="B15" s="2"/>
      <c r="C15" s="19"/>
      <c r="D15" s="34" t="s">
        <v>34</v>
      </c>
      <c r="E15" s="27" t="s">
        <v>14</v>
      </c>
      <c r="F15" s="39">
        <v>34130200</v>
      </c>
      <c r="G15" s="39"/>
      <c r="H15" s="39"/>
      <c r="I15" s="39">
        <v>361412</v>
      </c>
      <c r="J15" s="39"/>
      <c r="K15" s="39"/>
      <c r="L15" s="39"/>
      <c r="M15" s="39">
        <v>118810</v>
      </c>
      <c r="N15" s="39">
        <v>1116138</v>
      </c>
      <c r="O15" s="39">
        <v>1251064</v>
      </c>
      <c r="P15" s="39">
        <v>508433</v>
      </c>
      <c r="Q15" s="45">
        <f t="shared" si="0"/>
        <v>2994445</v>
      </c>
      <c r="R15" s="39"/>
      <c r="S15" s="39">
        <v>-500000</v>
      </c>
      <c r="T15" s="39">
        <v>500000</v>
      </c>
      <c r="U15" s="39">
        <v>70000</v>
      </c>
      <c r="V15" s="39"/>
      <c r="W15" s="39"/>
      <c r="X15" s="39"/>
      <c r="Y15" s="39"/>
      <c r="Z15" s="39"/>
      <c r="AA15" s="39"/>
      <c r="AB15" s="39"/>
      <c r="AC15" s="39"/>
      <c r="AD15" s="39">
        <f aca="true" t="shared" si="2" ref="AD15:AD30">SUM(F15:AC15)-Q15</f>
        <v>37556057</v>
      </c>
    </row>
    <row r="16" spans="1:30" ht="15" customHeight="1">
      <c r="A16" s="12"/>
      <c r="B16" s="2"/>
      <c r="C16" s="19"/>
      <c r="D16" s="34" t="s">
        <v>35</v>
      </c>
      <c r="E16" s="27" t="s">
        <v>15</v>
      </c>
      <c r="F16" s="39"/>
      <c r="G16" s="39"/>
      <c r="H16" s="39">
        <f>199804+190000</f>
        <v>389804</v>
      </c>
      <c r="I16" s="39">
        <v>180704</v>
      </c>
      <c r="J16" s="39"/>
      <c r="K16" s="39"/>
      <c r="L16" s="39"/>
      <c r="M16" s="39">
        <v>134964</v>
      </c>
      <c r="N16" s="39">
        <v>1333691</v>
      </c>
      <c r="O16" s="39">
        <v>1282763</v>
      </c>
      <c r="P16" s="39">
        <v>561953</v>
      </c>
      <c r="Q16" s="45">
        <f t="shared" si="0"/>
        <v>3313371</v>
      </c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>
        <f t="shared" si="2"/>
        <v>3883879</v>
      </c>
    </row>
    <row r="17" spans="1:30" ht="15" customHeight="1">
      <c r="A17" s="12"/>
      <c r="B17" s="2"/>
      <c r="C17" s="19"/>
      <c r="D17" s="34" t="s">
        <v>36</v>
      </c>
      <c r="E17" s="27" t="s">
        <v>16</v>
      </c>
      <c r="F17" s="39">
        <v>948000</v>
      </c>
      <c r="G17" s="39"/>
      <c r="H17" s="39"/>
      <c r="I17" s="39">
        <v>180704</v>
      </c>
      <c r="J17" s="39"/>
      <c r="K17" s="39"/>
      <c r="L17" s="39"/>
      <c r="M17" s="39">
        <v>75038</v>
      </c>
      <c r="N17" s="39">
        <v>439834</v>
      </c>
      <c r="O17" s="39">
        <v>309193</v>
      </c>
      <c r="P17" s="39">
        <v>374635</v>
      </c>
      <c r="Q17" s="45">
        <f t="shared" si="0"/>
        <v>1198700</v>
      </c>
      <c r="R17" s="39"/>
      <c r="S17" s="39"/>
      <c r="T17" s="39"/>
      <c r="U17" s="39"/>
      <c r="V17" s="39">
        <v>400000</v>
      </c>
      <c r="W17" s="39"/>
      <c r="X17" s="39"/>
      <c r="Y17" s="39"/>
      <c r="Z17" s="39"/>
      <c r="AA17" s="39"/>
      <c r="AB17" s="39"/>
      <c r="AC17" s="39"/>
      <c r="AD17" s="39">
        <f t="shared" si="2"/>
        <v>2727404</v>
      </c>
    </row>
    <row r="18" spans="1:30" ht="15" customHeight="1">
      <c r="A18" s="12"/>
      <c r="B18" s="2"/>
      <c r="C18" s="19"/>
      <c r="D18" s="34" t="s">
        <v>37</v>
      </c>
      <c r="E18" s="27" t="s">
        <v>17</v>
      </c>
      <c r="F18" s="39"/>
      <c r="G18" s="39">
        <v>1118962</v>
      </c>
      <c r="H18" s="39"/>
      <c r="I18" s="39"/>
      <c r="J18" s="39"/>
      <c r="K18" s="39"/>
      <c r="L18" s="39"/>
      <c r="M18" s="39">
        <v>2084</v>
      </c>
      <c r="N18" s="39">
        <v>18918</v>
      </c>
      <c r="O18" s="39">
        <v>16109</v>
      </c>
      <c r="P18" s="39">
        <v>13380</v>
      </c>
      <c r="Q18" s="45">
        <f t="shared" si="0"/>
        <v>50491</v>
      </c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>
        <f t="shared" si="2"/>
        <v>1169453</v>
      </c>
    </row>
    <row r="19" spans="1:30" ht="15" customHeight="1">
      <c r="A19" s="12"/>
      <c r="B19" s="2"/>
      <c r="C19" s="19"/>
      <c r="D19" s="34" t="s">
        <v>38</v>
      </c>
      <c r="E19" s="27" t="s">
        <v>18</v>
      </c>
      <c r="F19" s="27"/>
      <c r="G19" s="27"/>
      <c r="H19" s="39"/>
      <c r="I19" s="39">
        <v>180704</v>
      </c>
      <c r="J19" s="39"/>
      <c r="K19" s="39"/>
      <c r="L19" s="39"/>
      <c r="M19" s="39">
        <v>58884</v>
      </c>
      <c r="N19" s="39">
        <v>454022</v>
      </c>
      <c r="O19" s="39">
        <v>270739</v>
      </c>
      <c r="P19" s="39">
        <v>347875</v>
      </c>
      <c r="Q19" s="45">
        <f t="shared" si="0"/>
        <v>1131520</v>
      </c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>
        <f t="shared" si="2"/>
        <v>1312224</v>
      </c>
    </row>
    <row r="20" spans="1:30" ht="15" customHeight="1">
      <c r="A20" s="12"/>
      <c r="B20" s="2"/>
      <c r="C20" s="19"/>
      <c r="D20" s="34" t="s">
        <v>39</v>
      </c>
      <c r="E20" s="27" t="s">
        <v>19</v>
      </c>
      <c r="F20" s="39">
        <v>2228900</v>
      </c>
      <c r="G20" s="39"/>
      <c r="H20" s="39"/>
      <c r="I20" s="39">
        <v>180704</v>
      </c>
      <c r="J20" s="39"/>
      <c r="K20" s="39"/>
      <c r="L20" s="39">
        <v>50000</v>
      </c>
      <c r="M20" s="39">
        <v>71390</v>
      </c>
      <c r="N20" s="39">
        <v>600634</v>
      </c>
      <c r="O20" s="39">
        <v>501725</v>
      </c>
      <c r="P20" s="39">
        <v>347875</v>
      </c>
      <c r="Q20" s="45">
        <f t="shared" si="0"/>
        <v>1521624</v>
      </c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>
        <f t="shared" si="2"/>
        <v>3981228</v>
      </c>
    </row>
    <row r="21" spans="1:30" ht="15" customHeight="1">
      <c r="A21" s="12"/>
      <c r="B21" s="2"/>
      <c r="C21" s="19"/>
      <c r="D21" s="34" t="s">
        <v>40</v>
      </c>
      <c r="E21" s="27" t="s">
        <v>20</v>
      </c>
      <c r="F21" s="27"/>
      <c r="G21" s="39">
        <v>659921</v>
      </c>
      <c r="H21" s="39"/>
      <c r="I21" s="39">
        <v>180704</v>
      </c>
      <c r="J21" s="39"/>
      <c r="K21" s="39"/>
      <c r="L21" s="39"/>
      <c r="M21" s="39">
        <v>71911</v>
      </c>
      <c r="N21" s="39">
        <v>534422</v>
      </c>
      <c r="O21" s="39">
        <v>499646</v>
      </c>
      <c r="P21" s="39">
        <v>307736</v>
      </c>
      <c r="Q21" s="45">
        <f t="shared" si="0"/>
        <v>1413715</v>
      </c>
      <c r="R21" s="39"/>
      <c r="S21" s="39"/>
      <c r="T21" s="39"/>
      <c r="U21" s="39"/>
      <c r="V21" s="39"/>
      <c r="W21" s="39">
        <v>2579000</v>
      </c>
      <c r="X21" s="39"/>
      <c r="Y21" s="39"/>
      <c r="Z21" s="39"/>
      <c r="AA21" s="39"/>
      <c r="AB21" s="39"/>
      <c r="AC21" s="39"/>
      <c r="AD21" s="39">
        <f t="shared" si="2"/>
        <v>4833340</v>
      </c>
    </row>
    <row r="22" spans="1:30" ht="15" customHeight="1">
      <c r="A22" s="12"/>
      <c r="B22" s="2"/>
      <c r="C22" s="19"/>
      <c r="D22" s="34" t="s">
        <v>41</v>
      </c>
      <c r="E22" s="28" t="s">
        <v>21</v>
      </c>
      <c r="F22" s="28"/>
      <c r="G22" s="28"/>
      <c r="H22" s="39">
        <v>59300</v>
      </c>
      <c r="I22" s="39">
        <v>180704</v>
      </c>
      <c r="J22" s="39"/>
      <c r="K22" s="39"/>
      <c r="L22" s="39"/>
      <c r="M22" s="39">
        <v>95882</v>
      </c>
      <c r="N22" s="39">
        <v>718869</v>
      </c>
      <c r="O22" s="39">
        <v>735309</v>
      </c>
      <c r="P22" s="39">
        <v>454914</v>
      </c>
      <c r="Q22" s="45">
        <f t="shared" si="0"/>
        <v>2004974</v>
      </c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>
        <f t="shared" si="2"/>
        <v>2244978</v>
      </c>
    </row>
    <row r="23" spans="1:30" ht="15" customHeight="1">
      <c r="A23" s="12"/>
      <c r="B23" s="2"/>
      <c r="C23" s="19"/>
      <c r="D23" s="34" t="s">
        <v>42</v>
      </c>
      <c r="E23" s="29" t="s">
        <v>22</v>
      </c>
      <c r="F23" s="39">
        <v>10781900</v>
      </c>
      <c r="G23" s="39"/>
      <c r="H23" s="39"/>
      <c r="I23" s="39">
        <v>180704</v>
      </c>
      <c r="J23" s="39"/>
      <c r="K23" s="39"/>
      <c r="L23" s="39"/>
      <c r="M23" s="39">
        <v>93276</v>
      </c>
      <c r="N23" s="39">
        <v>619551</v>
      </c>
      <c r="O23" s="39">
        <v>463011</v>
      </c>
      <c r="P23" s="39">
        <v>481674</v>
      </c>
      <c r="Q23" s="45">
        <f t="shared" si="0"/>
        <v>1657512</v>
      </c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>
        <f t="shared" si="2"/>
        <v>12620116</v>
      </c>
    </row>
    <row r="24" spans="1:30" ht="15" customHeight="1">
      <c r="A24" s="12"/>
      <c r="B24" s="2"/>
      <c r="C24" s="19"/>
      <c r="D24" s="34" t="s">
        <v>43</v>
      </c>
      <c r="E24" s="27" t="s">
        <v>23</v>
      </c>
      <c r="F24" s="27"/>
      <c r="G24" s="39">
        <v>1319842</v>
      </c>
      <c r="H24" s="39">
        <v>112100</v>
      </c>
      <c r="I24" s="39">
        <v>180704</v>
      </c>
      <c r="J24" s="39"/>
      <c r="K24" s="39"/>
      <c r="L24" s="39"/>
      <c r="M24" s="39">
        <v>77122</v>
      </c>
      <c r="N24" s="39">
        <v>718869</v>
      </c>
      <c r="O24" s="39">
        <v>732710</v>
      </c>
      <c r="P24" s="39">
        <v>334496</v>
      </c>
      <c r="Q24" s="45">
        <f t="shared" si="0"/>
        <v>1863197</v>
      </c>
      <c r="R24" s="39"/>
      <c r="S24" s="39"/>
      <c r="T24" s="39"/>
      <c r="U24" s="39"/>
      <c r="V24" s="39"/>
      <c r="W24" s="39"/>
      <c r="X24" s="39">
        <v>-300000</v>
      </c>
      <c r="Y24" s="39">
        <v>300000</v>
      </c>
      <c r="Z24" s="39"/>
      <c r="AA24" s="39"/>
      <c r="AB24" s="39"/>
      <c r="AC24" s="39"/>
      <c r="AD24" s="39">
        <f t="shared" si="2"/>
        <v>3475843</v>
      </c>
    </row>
    <row r="25" spans="1:30" ht="15" customHeight="1">
      <c r="A25" s="12"/>
      <c r="B25" s="2"/>
      <c r="C25" s="19"/>
      <c r="D25" s="34" t="s">
        <v>44</v>
      </c>
      <c r="E25" s="27" t="s">
        <v>24</v>
      </c>
      <c r="F25" s="39">
        <v>39786600</v>
      </c>
      <c r="G25" s="39"/>
      <c r="H25" s="39"/>
      <c r="I25" s="39"/>
      <c r="J25" s="39"/>
      <c r="K25" s="39"/>
      <c r="L25" s="39"/>
      <c r="M25" s="39">
        <v>5732</v>
      </c>
      <c r="N25" s="39">
        <v>37835</v>
      </c>
      <c r="O25" s="39">
        <v>15070</v>
      </c>
      <c r="P25" s="39">
        <v>26760</v>
      </c>
      <c r="Q25" s="45">
        <f t="shared" si="0"/>
        <v>85397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>
        <f t="shared" si="2"/>
        <v>39871997</v>
      </c>
    </row>
    <row r="26" spans="1:30" ht="15" customHeight="1">
      <c r="A26" s="12"/>
      <c r="B26" s="2"/>
      <c r="C26" s="19"/>
      <c r="D26" s="34" t="s">
        <v>45</v>
      </c>
      <c r="E26" s="27" t="s">
        <v>25</v>
      </c>
      <c r="F26" s="39">
        <v>8965800</v>
      </c>
      <c r="G26" s="39"/>
      <c r="H26" s="39">
        <f>23514+859374</f>
        <v>882888</v>
      </c>
      <c r="I26" s="39">
        <v>180704</v>
      </c>
      <c r="J26" s="39"/>
      <c r="K26" s="39"/>
      <c r="L26" s="39"/>
      <c r="M26" s="39">
        <v>51589</v>
      </c>
      <c r="N26" s="39">
        <v>487128</v>
      </c>
      <c r="O26" s="39">
        <v>342971</v>
      </c>
      <c r="P26" s="39">
        <v>428154</v>
      </c>
      <c r="Q26" s="45">
        <f t="shared" si="0"/>
        <v>1309842</v>
      </c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>
        <f t="shared" si="2"/>
        <v>11339234</v>
      </c>
    </row>
    <row r="27" spans="1:30" ht="15" customHeight="1">
      <c r="A27" s="12"/>
      <c r="B27" s="2"/>
      <c r="C27" s="19"/>
      <c r="D27" s="34" t="s">
        <v>46</v>
      </c>
      <c r="E27" s="27" t="s">
        <v>26</v>
      </c>
      <c r="F27" s="27"/>
      <c r="G27" s="27"/>
      <c r="H27" s="39"/>
      <c r="I27" s="39"/>
      <c r="J27" s="39"/>
      <c r="K27" s="39"/>
      <c r="L27" s="39"/>
      <c r="M27" s="39">
        <v>13548</v>
      </c>
      <c r="N27" s="39">
        <v>104047</v>
      </c>
      <c r="O27" s="39">
        <v>53524</v>
      </c>
      <c r="P27" s="39">
        <v>80279</v>
      </c>
      <c r="Q27" s="45">
        <f t="shared" si="0"/>
        <v>251398</v>
      </c>
      <c r="R27" s="39"/>
      <c r="S27" s="39"/>
      <c r="T27" s="39"/>
      <c r="U27" s="39"/>
      <c r="V27" s="39"/>
      <c r="W27" s="39"/>
      <c r="X27" s="39"/>
      <c r="Y27" s="39"/>
      <c r="Z27" s="39">
        <v>-1000000</v>
      </c>
      <c r="AA27" s="39">
        <v>1000000</v>
      </c>
      <c r="AB27" s="39"/>
      <c r="AC27" s="39"/>
      <c r="AD27" s="39">
        <f t="shared" si="2"/>
        <v>251398</v>
      </c>
    </row>
    <row r="28" spans="1:30" ht="15" customHeight="1">
      <c r="A28" s="12">
        <v>10</v>
      </c>
      <c r="B28" s="2" t="s">
        <v>0</v>
      </c>
      <c r="C28" s="19">
        <v>0</v>
      </c>
      <c r="D28" s="34" t="s">
        <v>47</v>
      </c>
      <c r="E28" s="27" t="s">
        <v>27</v>
      </c>
      <c r="F28" s="27"/>
      <c r="G28" s="27"/>
      <c r="H28" s="39"/>
      <c r="I28" s="39"/>
      <c r="J28" s="39"/>
      <c r="K28" s="39"/>
      <c r="L28" s="39"/>
      <c r="M28" s="39">
        <v>126626</v>
      </c>
      <c r="N28" s="39">
        <v>1064115</v>
      </c>
      <c r="O28" s="39">
        <v>1053076</v>
      </c>
      <c r="P28" s="39">
        <v>561953</v>
      </c>
      <c r="Q28" s="45">
        <f t="shared" si="0"/>
        <v>2805770</v>
      </c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>
        <f t="shared" si="2"/>
        <v>2805770</v>
      </c>
    </row>
    <row r="29" spans="1:30" ht="15" customHeight="1">
      <c r="A29" s="12">
        <v>11</v>
      </c>
      <c r="B29" s="2" t="s">
        <v>0</v>
      </c>
      <c r="C29" s="19">
        <v>0</v>
      </c>
      <c r="D29" s="34" t="s">
        <v>48</v>
      </c>
      <c r="E29" s="27" t="s">
        <v>28</v>
      </c>
      <c r="F29" s="39">
        <v>12245900</v>
      </c>
      <c r="G29" s="39"/>
      <c r="H29" s="39"/>
      <c r="I29" s="39">
        <v>361412</v>
      </c>
      <c r="J29" s="39"/>
      <c r="K29" s="39"/>
      <c r="L29" s="39"/>
      <c r="M29" s="39">
        <v>119331</v>
      </c>
      <c r="N29" s="39">
        <v>1163432</v>
      </c>
      <c r="O29" s="39">
        <v>1232357</v>
      </c>
      <c r="P29" s="39">
        <v>468294</v>
      </c>
      <c r="Q29" s="45">
        <f t="shared" si="0"/>
        <v>2983414</v>
      </c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>
        <f t="shared" si="2"/>
        <v>15590726</v>
      </c>
    </row>
    <row r="30" spans="1:30" ht="15" customHeight="1">
      <c r="A30" s="12">
        <v>12</v>
      </c>
      <c r="B30" s="2" t="s">
        <v>0</v>
      </c>
      <c r="C30" s="19">
        <v>0</v>
      </c>
      <c r="D30" s="34" t="s">
        <v>49</v>
      </c>
      <c r="E30" s="27" t="s">
        <v>29</v>
      </c>
      <c r="F30" s="39">
        <v>5873900</v>
      </c>
      <c r="G30" s="39"/>
      <c r="H30" s="39"/>
      <c r="I30" s="39">
        <v>180704</v>
      </c>
      <c r="J30" s="39"/>
      <c r="K30" s="39"/>
      <c r="L30" s="39"/>
      <c r="M30" s="39">
        <v>162582</v>
      </c>
      <c r="N30" s="39">
        <v>1347879</v>
      </c>
      <c r="O30" s="39">
        <v>1397606</v>
      </c>
      <c r="P30" s="39">
        <v>548573</v>
      </c>
      <c r="Q30" s="45">
        <f t="shared" si="0"/>
        <v>3456640</v>
      </c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>
        <f t="shared" si="2"/>
        <v>9511244</v>
      </c>
    </row>
    <row r="31" spans="1:30" ht="16.5" customHeight="1">
      <c r="A31" s="12"/>
      <c r="B31" s="2"/>
      <c r="C31" s="19"/>
      <c r="D31" s="32"/>
      <c r="E31" s="30" t="s">
        <v>31</v>
      </c>
      <c r="F31" s="40">
        <f>SUM(F15:F30)</f>
        <v>114961200</v>
      </c>
      <c r="G31" s="40">
        <f>SUM(G15:G30)</f>
        <v>3098725</v>
      </c>
      <c r="H31" s="40">
        <f>SUM(H15:H30)</f>
        <v>1444092</v>
      </c>
      <c r="I31" s="40">
        <f aca="true" t="shared" si="3" ref="I31:AC31">SUM(I15:I30)</f>
        <v>2529864</v>
      </c>
      <c r="J31" s="40">
        <f t="shared" si="3"/>
        <v>0</v>
      </c>
      <c r="K31" s="40">
        <f t="shared" si="3"/>
        <v>0</v>
      </c>
      <c r="L31" s="40">
        <f t="shared" si="3"/>
        <v>50000</v>
      </c>
      <c r="M31" s="40">
        <f t="shared" si="3"/>
        <v>1278769</v>
      </c>
      <c r="N31" s="40">
        <f t="shared" si="3"/>
        <v>10759384</v>
      </c>
      <c r="O31" s="40">
        <f t="shared" si="3"/>
        <v>10156873</v>
      </c>
      <c r="P31" s="40">
        <f t="shared" si="3"/>
        <v>5846984</v>
      </c>
      <c r="Q31" s="40">
        <f t="shared" si="3"/>
        <v>28042010</v>
      </c>
      <c r="R31" s="40">
        <f t="shared" si="3"/>
        <v>0</v>
      </c>
      <c r="S31" s="40">
        <f t="shared" si="3"/>
        <v>-500000</v>
      </c>
      <c r="T31" s="40">
        <f t="shared" si="3"/>
        <v>500000</v>
      </c>
      <c r="U31" s="40">
        <f t="shared" si="3"/>
        <v>70000</v>
      </c>
      <c r="V31" s="40">
        <f t="shared" si="3"/>
        <v>400000</v>
      </c>
      <c r="W31" s="40">
        <f t="shared" si="3"/>
        <v>2579000</v>
      </c>
      <c r="X31" s="40">
        <f t="shared" si="3"/>
        <v>-300000</v>
      </c>
      <c r="Y31" s="40">
        <f t="shared" si="3"/>
        <v>300000</v>
      </c>
      <c r="Z31" s="40">
        <f t="shared" si="3"/>
        <v>-1000000</v>
      </c>
      <c r="AA31" s="40">
        <f t="shared" si="3"/>
        <v>1000000</v>
      </c>
      <c r="AB31" s="40">
        <f t="shared" si="3"/>
        <v>0</v>
      </c>
      <c r="AC31" s="40">
        <f t="shared" si="3"/>
        <v>0</v>
      </c>
      <c r="AD31" s="40">
        <f>SUM(AD15:AD30)</f>
        <v>153174891</v>
      </c>
    </row>
    <row r="32" spans="1:30" ht="15.75">
      <c r="A32" s="12"/>
      <c r="B32" s="2"/>
      <c r="C32" s="19"/>
      <c r="D32" s="37" t="s">
        <v>52</v>
      </c>
      <c r="E32" s="38" t="s">
        <v>59</v>
      </c>
      <c r="F32" s="38"/>
      <c r="G32" s="38"/>
      <c r="H32" s="38"/>
      <c r="I32" s="39"/>
      <c r="J32" s="38"/>
      <c r="K32" s="38"/>
      <c r="L32" s="38"/>
      <c r="M32" s="39">
        <v>10422</v>
      </c>
      <c r="N32" s="39">
        <v>61482</v>
      </c>
      <c r="O32" s="44">
        <v>53264</v>
      </c>
      <c r="P32" s="44">
        <v>40139</v>
      </c>
      <c r="Q32" s="45">
        <f t="shared" si="0"/>
        <v>165307</v>
      </c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>
        <f aca="true" t="shared" si="4" ref="AD32:AD56">SUM(F32:AC32)-Q32</f>
        <v>165307</v>
      </c>
    </row>
    <row r="33" spans="1:30" ht="15.75">
      <c r="A33" s="12"/>
      <c r="B33" s="2"/>
      <c r="C33" s="19"/>
      <c r="D33" s="37" t="s">
        <v>53</v>
      </c>
      <c r="E33" s="38" t="s">
        <v>60</v>
      </c>
      <c r="F33" s="38"/>
      <c r="G33" s="38"/>
      <c r="H33" s="38"/>
      <c r="I33" s="39"/>
      <c r="J33" s="38"/>
      <c r="K33" s="38"/>
      <c r="L33" s="38"/>
      <c r="M33" s="39">
        <v>10943</v>
      </c>
      <c r="N33" s="39">
        <v>75670</v>
      </c>
      <c r="O33" s="44">
        <v>57941</v>
      </c>
      <c r="P33" s="44">
        <v>53519</v>
      </c>
      <c r="Q33" s="45">
        <f t="shared" si="0"/>
        <v>198073</v>
      </c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>
        <f t="shared" si="4"/>
        <v>198073</v>
      </c>
    </row>
    <row r="34" spans="1:30" ht="15.75">
      <c r="A34" s="11">
        <v>13</v>
      </c>
      <c r="B34" s="2" t="s">
        <v>0</v>
      </c>
      <c r="C34" s="19">
        <v>0</v>
      </c>
      <c r="D34" s="37" t="s">
        <v>54</v>
      </c>
      <c r="E34" s="38" t="s">
        <v>61</v>
      </c>
      <c r="F34" s="38"/>
      <c r="G34" s="38"/>
      <c r="H34" s="38"/>
      <c r="I34" s="39"/>
      <c r="J34" s="38"/>
      <c r="K34" s="38"/>
      <c r="L34" s="38"/>
      <c r="M34" s="39">
        <v>30745</v>
      </c>
      <c r="N34" s="39">
        <v>193905</v>
      </c>
      <c r="O34" s="44">
        <v>169147</v>
      </c>
      <c r="P34" s="44">
        <v>80279</v>
      </c>
      <c r="Q34" s="45">
        <f t="shared" si="0"/>
        <v>474076</v>
      </c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>
        <f t="shared" si="4"/>
        <v>474076</v>
      </c>
    </row>
    <row r="35" spans="1:41" s="13" customFormat="1" ht="15.75">
      <c r="A35" s="5"/>
      <c r="B35" s="7"/>
      <c r="C35" s="7"/>
      <c r="D35" s="37" t="s">
        <v>55</v>
      </c>
      <c r="E35" s="38" t="s">
        <v>62</v>
      </c>
      <c r="F35" s="38"/>
      <c r="G35" s="38"/>
      <c r="H35" s="38"/>
      <c r="I35" s="39"/>
      <c r="J35" s="38"/>
      <c r="K35" s="38"/>
      <c r="L35" s="38"/>
      <c r="M35" s="39">
        <v>13027</v>
      </c>
      <c r="N35" s="39">
        <v>151341</v>
      </c>
      <c r="O35" s="44">
        <v>134850</v>
      </c>
      <c r="P35" s="44">
        <v>80279</v>
      </c>
      <c r="Q35" s="45">
        <f t="shared" si="0"/>
        <v>379497</v>
      </c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>
        <f t="shared" si="4"/>
        <v>379497</v>
      </c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30" ht="15.75">
      <c r="A36" s="8"/>
      <c r="B36" s="14"/>
      <c r="C36" s="14"/>
      <c r="D36" s="37" t="s">
        <v>56</v>
      </c>
      <c r="E36" s="38" t="s">
        <v>63</v>
      </c>
      <c r="F36" s="38"/>
      <c r="G36" s="38"/>
      <c r="H36" s="38"/>
      <c r="I36" s="39"/>
      <c r="J36" s="39"/>
      <c r="K36" s="39"/>
      <c r="L36" s="39"/>
      <c r="M36" s="39">
        <v>4690</v>
      </c>
      <c r="N36" s="39">
        <v>42565</v>
      </c>
      <c r="O36" s="44">
        <v>34037</v>
      </c>
      <c r="P36" s="39">
        <v>26760</v>
      </c>
      <c r="Q36" s="45">
        <f t="shared" si="0"/>
        <v>108052</v>
      </c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>
        <f t="shared" si="4"/>
        <v>108052</v>
      </c>
    </row>
    <row r="37" spans="1:41" s="15" customFormat="1" ht="15.75" customHeight="1">
      <c r="A37" s="16"/>
      <c r="B37" s="17"/>
      <c r="C37" s="17"/>
      <c r="D37" s="37" t="s">
        <v>64</v>
      </c>
      <c r="E37" s="38" t="s">
        <v>65</v>
      </c>
      <c r="F37" s="38"/>
      <c r="G37" s="38"/>
      <c r="H37" s="38"/>
      <c r="I37" s="39">
        <v>180704</v>
      </c>
      <c r="J37" s="39"/>
      <c r="K37" s="39"/>
      <c r="L37" s="39"/>
      <c r="M37" s="39">
        <v>24492</v>
      </c>
      <c r="N37" s="39">
        <v>227011</v>
      </c>
      <c r="O37" s="44">
        <v>229167</v>
      </c>
      <c r="P37" s="39">
        <v>66899</v>
      </c>
      <c r="Q37" s="45">
        <f t="shared" si="0"/>
        <v>547569</v>
      </c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>
        <f t="shared" si="4"/>
        <v>728273</v>
      </c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s="15" customFormat="1" ht="15.75">
      <c r="A38" s="16"/>
      <c r="B38" s="17"/>
      <c r="C38" s="17"/>
      <c r="D38" s="37" t="s">
        <v>66</v>
      </c>
      <c r="E38" s="38" t="s">
        <v>67</v>
      </c>
      <c r="F38" s="38"/>
      <c r="G38" s="38"/>
      <c r="H38" s="38"/>
      <c r="I38" s="39"/>
      <c r="J38" s="39"/>
      <c r="K38" s="39"/>
      <c r="L38" s="39"/>
      <c r="M38" s="39">
        <v>14591</v>
      </c>
      <c r="N38" s="39">
        <v>118235</v>
      </c>
      <c r="O38" s="44">
        <v>83924</v>
      </c>
      <c r="P38" s="39">
        <v>80279</v>
      </c>
      <c r="Q38" s="45">
        <f t="shared" si="0"/>
        <v>297029</v>
      </c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>
        <v>357386</v>
      </c>
      <c r="AD38" s="39">
        <f t="shared" si="4"/>
        <v>654415</v>
      </c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s="15" customFormat="1" ht="15" customHeight="1">
      <c r="A39" s="16"/>
      <c r="B39" s="17"/>
      <c r="C39" s="17"/>
      <c r="D39" s="37" t="s">
        <v>68</v>
      </c>
      <c r="E39" s="38" t="s">
        <v>69</v>
      </c>
      <c r="F39" s="38"/>
      <c r="G39" s="38"/>
      <c r="H39" s="38"/>
      <c r="I39" s="39"/>
      <c r="J39" s="39"/>
      <c r="K39" s="39"/>
      <c r="L39" s="39"/>
      <c r="M39" s="39">
        <v>4690</v>
      </c>
      <c r="N39" s="39">
        <v>42565</v>
      </c>
      <c r="O39" s="44">
        <v>34297</v>
      </c>
      <c r="P39" s="39">
        <v>26760</v>
      </c>
      <c r="Q39" s="45">
        <f t="shared" si="0"/>
        <v>108312</v>
      </c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>
        <f t="shared" si="4"/>
        <v>108312</v>
      </c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s="15" customFormat="1" ht="15" customHeight="1">
      <c r="A40" s="16"/>
      <c r="B40" s="17"/>
      <c r="C40" s="17"/>
      <c r="D40" s="37" t="s">
        <v>70</v>
      </c>
      <c r="E40" s="38" t="s">
        <v>71</v>
      </c>
      <c r="F40" s="38"/>
      <c r="G40" s="38"/>
      <c r="H40" s="38"/>
      <c r="I40" s="39"/>
      <c r="J40" s="39"/>
      <c r="K40" s="39"/>
      <c r="L40" s="39"/>
      <c r="M40" s="39">
        <v>12506</v>
      </c>
      <c r="N40" s="39">
        <v>118235</v>
      </c>
      <c r="O40" s="44">
        <v>82365</v>
      </c>
      <c r="P40" s="39">
        <v>66899</v>
      </c>
      <c r="Q40" s="45">
        <f t="shared" si="0"/>
        <v>280005</v>
      </c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>
        <f t="shared" si="4"/>
        <v>280005</v>
      </c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30" ht="15.75">
      <c r="A41" s="8"/>
      <c r="B41" s="14"/>
      <c r="C41" s="14"/>
      <c r="D41" s="37" t="s">
        <v>72</v>
      </c>
      <c r="E41" s="38" t="s">
        <v>73</v>
      </c>
      <c r="F41" s="38"/>
      <c r="G41" s="38"/>
      <c r="H41" s="38"/>
      <c r="I41" s="39"/>
      <c r="J41" s="39"/>
      <c r="K41" s="39"/>
      <c r="L41" s="39"/>
      <c r="M41" s="39">
        <v>16154</v>
      </c>
      <c r="N41" s="39">
        <v>113506</v>
      </c>
      <c r="O41" s="44">
        <v>74570</v>
      </c>
      <c r="P41" s="39">
        <v>66899</v>
      </c>
      <c r="Q41" s="45">
        <f t="shared" si="0"/>
        <v>271129</v>
      </c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>
        <f t="shared" si="4"/>
        <v>271129</v>
      </c>
    </row>
    <row r="42" spans="1:30" ht="15.75">
      <c r="A42" s="8"/>
      <c r="B42" s="14"/>
      <c r="C42" s="14"/>
      <c r="D42" s="37" t="s">
        <v>74</v>
      </c>
      <c r="E42" s="38" t="s">
        <v>75</v>
      </c>
      <c r="F42" s="38"/>
      <c r="G42" s="38"/>
      <c r="H42" s="38"/>
      <c r="I42" s="39">
        <v>180704</v>
      </c>
      <c r="J42" s="39"/>
      <c r="K42" s="39"/>
      <c r="L42" s="39"/>
      <c r="M42" s="39">
        <v>18238</v>
      </c>
      <c r="N42" s="39">
        <v>151341</v>
      </c>
      <c r="O42" s="44">
        <v>107568</v>
      </c>
      <c r="P42" s="39">
        <v>66899</v>
      </c>
      <c r="Q42" s="45">
        <f t="shared" si="0"/>
        <v>344046</v>
      </c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>
        <f t="shared" si="4"/>
        <v>524750</v>
      </c>
    </row>
    <row r="43" spans="1:30" ht="15.75">
      <c r="A43" s="8"/>
      <c r="B43" s="14"/>
      <c r="C43" s="14"/>
      <c r="D43" s="37" t="s">
        <v>76</v>
      </c>
      <c r="E43" s="38" t="s">
        <v>77</v>
      </c>
      <c r="F43" s="38"/>
      <c r="G43" s="38"/>
      <c r="H43" s="38"/>
      <c r="I43" s="39"/>
      <c r="J43" s="39"/>
      <c r="K43" s="39"/>
      <c r="L43" s="39"/>
      <c r="M43" s="39">
        <v>8338</v>
      </c>
      <c r="N43" s="39">
        <v>75670</v>
      </c>
      <c r="O43" s="44">
        <v>53005</v>
      </c>
      <c r="P43" s="39">
        <v>53519</v>
      </c>
      <c r="Q43" s="45">
        <f t="shared" si="0"/>
        <v>190532</v>
      </c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>
        <f t="shared" si="4"/>
        <v>190532</v>
      </c>
    </row>
    <row r="44" spans="1:30" ht="15.75">
      <c r="A44" s="8"/>
      <c r="B44" s="14"/>
      <c r="C44" s="14"/>
      <c r="D44" s="37" t="s">
        <v>78</v>
      </c>
      <c r="E44" s="38" t="s">
        <v>79</v>
      </c>
      <c r="F44" s="38"/>
      <c r="G44" s="38"/>
      <c r="H44" s="38"/>
      <c r="I44" s="39"/>
      <c r="J44" s="39"/>
      <c r="K44" s="39"/>
      <c r="L44" s="39"/>
      <c r="M44" s="39">
        <v>5732</v>
      </c>
      <c r="N44" s="39">
        <v>56753</v>
      </c>
      <c r="O44" s="44">
        <v>31699</v>
      </c>
      <c r="P44" s="39">
        <v>40139</v>
      </c>
      <c r="Q44" s="45">
        <f t="shared" si="0"/>
        <v>134323</v>
      </c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>
        <f t="shared" si="4"/>
        <v>134323</v>
      </c>
    </row>
    <row r="45" spans="1:30" ht="15.75">
      <c r="A45" s="8"/>
      <c r="B45" s="14"/>
      <c r="C45" s="14"/>
      <c r="D45" s="37" t="s">
        <v>80</v>
      </c>
      <c r="E45" s="38" t="s">
        <v>81</v>
      </c>
      <c r="F45" s="38"/>
      <c r="G45" s="38"/>
      <c r="H45" s="38"/>
      <c r="I45" s="39"/>
      <c r="J45" s="39"/>
      <c r="K45" s="39"/>
      <c r="L45" s="39"/>
      <c r="M45" s="39">
        <v>8859</v>
      </c>
      <c r="N45" s="39">
        <v>108776</v>
      </c>
      <c r="O45" s="44">
        <v>74570</v>
      </c>
      <c r="P45" s="39">
        <v>40139</v>
      </c>
      <c r="Q45" s="45">
        <f t="shared" si="0"/>
        <v>232344</v>
      </c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>
        <f t="shared" si="4"/>
        <v>232344</v>
      </c>
    </row>
    <row r="46" spans="1:30" ht="15.75">
      <c r="A46" s="8"/>
      <c r="B46" s="14"/>
      <c r="C46" s="14"/>
      <c r="D46" s="37" t="s">
        <v>87</v>
      </c>
      <c r="E46" s="38" t="s">
        <v>84</v>
      </c>
      <c r="F46" s="38"/>
      <c r="G46" s="38"/>
      <c r="H46" s="38"/>
      <c r="I46" s="39">
        <v>180704</v>
      </c>
      <c r="J46" s="39"/>
      <c r="K46" s="39"/>
      <c r="L46" s="39"/>
      <c r="M46" s="39">
        <v>25534</v>
      </c>
      <c r="N46" s="39">
        <v>302682</v>
      </c>
      <c r="O46" s="44">
        <v>248134</v>
      </c>
      <c r="P46" s="39">
        <v>133798</v>
      </c>
      <c r="Q46" s="45">
        <f t="shared" si="0"/>
        <v>710148</v>
      </c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>
        <f t="shared" si="4"/>
        <v>890852</v>
      </c>
    </row>
    <row r="47" spans="1:30" ht="15.75" customHeight="1">
      <c r="A47" s="8"/>
      <c r="B47" s="14"/>
      <c r="C47" s="14"/>
      <c r="D47" s="37" t="s">
        <v>88</v>
      </c>
      <c r="E47" s="38" t="s">
        <v>85</v>
      </c>
      <c r="F47" s="38"/>
      <c r="G47" s="38"/>
      <c r="H47" s="38"/>
      <c r="I47" s="39"/>
      <c r="J47" s="39"/>
      <c r="K47" s="39"/>
      <c r="L47" s="39"/>
      <c r="M47" s="39">
        <v>7295</v>
      </c>
      <c r="N47" s="39">
        <v>66212</v>
      </c>
      <c r="O47" s="44">
        <v>41832</v>
      </c>
      <c r="P47" s="39">
        <v>53519</v>
      </c>
      <c r="Q47" s="45">
        <f t="shared" si="0"/>
        <v>168858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>
        <f t="shared" si="4"/>
        <v>168858</v>
      </c>
    </row>
    <row r="48" spans="1:30" ht="15" customHeight="1">
      <c r="A48" s="8"/>
      <c r="B48" s="14"/>
      <c r="C48" s="14"/>
      <c r="D48" s="37" t="s">
        <v>86</v>
      </c>
      <c r="E48" s="38" t="s">
        <v>82</v>
      </c>
      <c r="F48" s="38"/>
      <c r="G48" s="38"/>
      <c r="H48" s="38"/>
      <c r="I48" s="39"/>
      <c r="J48" s="39"/>
      <c r="K48" s="39"/>
      <c r="L48" s="39"/>
      <c r="M48" s="39">
        <v>9901</v>
      </c>
      <c r="N48" s="39">
        <v>104047</v>
      </c>
      <c r="O48" s="44">
        <v>99773</v>
      </c>
      <c r="P48" s="39">
        <v>66899</v>
      </c>
      <c r="Q48" s="45">
        <f t="shared" si="0"/>
        <v>280620</v>
      </c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>
        <f t="shared" si="4"/>
        <v>280620</v>
      </c>
    </row>
    <row r="49" spans="1:30" ht="15.75">
      <c r="A49" s="8"/>
      <c r="B49" s="14"/>
      <c r="C49" s="14"/>
      <c r="D49" s="37" t="s">
        <v>89</v>
      </c>
      <c r="E49" s="38" t="s">
        <v>83</v>
      </c>
      <c r="F49" s="38"/>
      <c r="G49" s="38"/>
      <c r="H49" s="38"/>
      <c r="I49" s="39"/>
      <c r="J49" s="39"/>
      <c r="K49" s="39"/>
      <c r="L49" s="39"/>
      <c r="M49" s="39">
        <v>14070</v>
      </c>
      <c r="N49" s="39">
        <v>113506</v>
      </c>
      <c r="O49" s="44">
        <v>100813</v>
      </c>
      <c r="P49" s="39">
        <v>66899</v>
      </c>
      <c r="Q49" s="45">
        <f t="shared" si="0"/>
        <v>295288</v>
      </c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>
        <f t="shared" si="4"/>
        <v>295288</v>
      </c>
    </row>
    <row r="50" spans="1:30" ht="15.75">
      <c r="A50" s="8"/>
      <c r="B50" s="14"/>
      <c r="C50" s="14"/>
      <c r="D50" s="37" t="s">
        <v>91</v>
      </c>
      <c r="E50" s="38" t="s">
        <v>98</v>
      </c>
      <c r="F50" s="38"/>
      <c r="G50" s="38"/>
      <c r="H50" s="38"/>
      <c r="I50" s="39"/>
      <c r="J50" s="39"/>
      <c r="K50" s="39"/>
      <c r="L50" s="39"/>
      <c r="M50" s="39">
        <v>10943</v>
      </c>
      <c r="N50" s="39">
        <v>99317</v>
      </c>
      <c r="O50" s="44">
        <v>71192</v>
      </c>
      <c r="P50" s="39">
        <v>66899</v>
      </c>
      <c r="Q50" s="45">
        <f t="shared" si="0"/>
        <v>248351</v>
      </c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>
        <f t="shared" si="4"/>
        <v>248351</v>
      </c>
    </row>
    <row r="51" spans="1:30" ht="15.75">
      <c r="A51" s="8"/>
      <c r="B51" s="14"/>
      <c r="C51" s="14"/>
      <c r="D51" s="37" t="s">
        <v>92</v>
      </c>
      <c r="E51" s="38" t="s">
        <v>99</v>
      </c>
      <c r="F51" s="38"/>
      <c r="G51" s="38"/>
      <c r="H51" s="38"/>
      <c r="I51" s="39"/>
      <c r="J51" s="39"/>
      <c r="K51" s="39"/>
      <c r="L51" s="39"/>
      <c r="M51" s="39">
        <v>6253</v>
      </c>
      <c r="N51" s="39">
        <v>42565</v>
      </c>
      <c r="O51" s="44">
        <v>41832</v>
      </c>
      <c r="P51" s="39">
        <v>26760</v>
      </c>
      <c r="Q51" s="45">
        <f t="shared" si="0"/>
        <v>117410</v>
      </c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>
        <f t="shared" si="4"/>
        <v>117410</v>
      </c>
    </row>
    <row r="52" spans="1:30" ht="15.75">
      <c r="A52" s="8"/>
      <c r="B52" s="14"/>
      <c r="C52" s="14"/>
      <c r="D52" s="37" t="s">
        <v>93</v>
      </c>
      <c r="E52" s="38" t="s">
        <v>100</v>
      </c>
      <c r="F52" s="38"/>
      <c r="G52" s="38"/>
      <c r="H52" s="38"/>
      <c r="I52" s="39"/>
      <c r="J52" s="39"/>
      <c r="K52" s="39"/>
      <c r="L52" s="39"/>
      <c r="M52" s="39">
        <v>6774</v>
      </c>
      <c r="N52" s="39">
        <v>61482</v>
      </c>
      <c r="O52" s="44">
        <v>33518</v>
      </c>
      <c r="P52" s="39">
        <v>40139</v>
      </c>
      <c r="Q52" s="45">
        <f t="shared" si="0"/>
        <v>141913</v>
      </c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>
        <f t="shared" si="4"/>
        <v>141913</v>
      </c>
    </row>
    <row r="53" spans="1:30" ht="15.75">
      <c r="A53" s="8"/>
      <c r="B53" s="14"/>
      <c r="C53" s="14"/>
      <c r="D53" s="37" t="s">
        <v>94</v>
      </c>
      <c r="E53" s="38" t="s">
        <v>101</v>
      </c>
      <c r="F53" s="38"/>
      <c r="G53" s="38"/>
      <c r="H53" s="38"/>
      <c r="I53" s="39">
        <v>180704</v>
      </c>
      <c r="J53" s="39"/>
      <c r="K53" s="39"/>
      <c r="L53" s="39"/>
      <c r="M53" s="39">
        <v>9901</v>
      </c>
      <c r="N53" s="39">
        <v>137153</v>
      </c>
      <c r="O53" s="44">
        <v>160053</v>
      </c>
      <c r="P53" s="39">
        <v>40139</v>
      </c>
      <c r="Q53" s="45">
        <f t="shared" si="0"/>
        <v>347246</v>
      </c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>
        <f t="shared" si="4"/>
        <v>527950</v>
      </c>
    </row>
    <row r="54" spans="1:30" ht="15.75">
      <c r="A54" s="8"/>
      <c r="B54" s="14"/>
      <c r="C54" s="14"/>
      <c r="D54" s="37" t="s">
        <v>95</v>
      </c>
      <c r="E54" s="38" t="s">
        <v>102</v>
      </c>
      <c r="F54" s="38"/>
      <c r="G54" s="38"/>
      <c r="H54" s="38"/>
      <c r="I54" s="39">
        <v>180704</v>
      </c>
      <c r="J54" s="39"/>
      <c r="K54" s="39"/>
      <c r="L54" s="39"/>
      <c r="M54" s="39">
        <v>25534</v>
      </c>
      <c r="N54" s="39">
        <v>179717</v>
      </c>
      <c r="O54" s="44">
        <v>208121</v>
      </c>
      <c r="P54" s="39">
        <v>66899</v>
      </c>
      <c r="Q54" s="45">
        <f t="shared" si="0"/>
        <v>480271</v>
      </c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>
        <f t="shared" si="4"/>
        <v>660975</v>
      </c>
    </row>
    <row r="55" spans="1:30" ht="30">
      <c r="A55" s="8"/>
      <c r="B55" s="14"/>
      <c r="C55" s="14"/>
      <c r="D55" s="37" t="s">
        <v>96</v>
      </c>
      <c r="E55" s="38" t="s">
        <v>103</v>
      </c>
      <c r="F55" s="38"/>
      <c r="G55" s="38"/>
      <c r="H55" s="38"/>
      <c r="I55" s="39"/>
      <c r="J55" s="39"/>
      <c r="K55" s="39"/>
      <c r="L55" s="39"/>
      <c r="M55" s="39">
        <v>25013</v>
      </c>
      <c r="N55" s="39">
        <v>174988</v>
      </c>
      <c r="O55" s="44">
        <v>128094</v>
      </c>
      <c r="P55" s="39">
        <v>147178</v>
      </c>
      <c r="Q55" s="45">
        <f t="shared" si="0"/>
        <v>475273</v>
      </c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>
        <f t="shared" si="4"/>
        <v>475273</v>
      </c>
    </row>
    <row r="56" spans="1:30" ht="30">
      <c r="A56" s="8"/>
      <c r="B56" s="14"/>
      <c r="C56" s="14"/>
      <c r="D56" s="37" t="s">
        <v>97</v>
      </c>
      <c r="E56" s="38" t="s">
        <v>104</v>
      </c>
      <c r="F56" s="38"/>
      <c r="G56" s="38"/>
      <c r="H56" s="38"/>
      <c r="I56" s="39"/>
      <c r="J56" s="39"/>
      <c r="K56" s="39"/>
      <c r="L56" s="39"/>
      <c r="M56" s="39">
        <v>13548</v>
      </c>
      <c r="N56" s="39">
        <v>108776</v>
      </c>
      <c r="O56" s="44">
        <v>86003</v>
      </c>
      <c r="P56" s="39">
        <v>66899</v>
      </c>
      <c r="Q56" s="45">
        <f t="shared" si="0"/>
        <v>275226</v>
      </c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>
        <f t="shared" si="4"/>
        <v>275226</v>
      </c>
    </row>
    <row r="57" spans="1:30" ht="15" customHeight="1">
      <c r="A57" s="8"/>
      <c r="B57" s="14"/>
      <c r="C57" s="14"/>
      <c r="D57" s="37"/>
      <c r="E57" s="30" t="s">
        <v>57</v>
      </c>
      <c r="F57" s="40">
        <f>SUM(F32:F56)</f>
        <v>0</v>
      </c>
      <c r="G57" s="40">
        <f>SUM(G32:G56)</f>
        <v>0</v>
      </c>
      <c r="H57" s="40">
        <f>SUM(H32:H56)</f>
        <v>0</v>
      </c>
      <c r="I57" s="40">
        <f aca="true" t="shared" si="5" ref="I57:AD57">SUM(I32:I56)</f>
        <v>903520</v>
      </c>
      <c r="J57" s="40">
        <f t="shared" si="5"/>
        <v>0</v>
      </c>
      <c r="K57" s="40">
        <f t="shared" si="5"/>
        <v>0</v>
      </c>
      <c r="L57" s="40">
        <f t="shared" si="5"/>
        <v>0</v>
      </c>
      <c r="M57" s="40">
        <f t="shared" si="5"/>
        <v>338193</v>
      </c>
      <c r="N57" s="40">
        <f t="shared" si="5"/>
        <v>2927500</v>
      </c>
      <c r="O57" s="40">
        <f t="shared" si="5"/>
        <v>2439769</v>
      </c>
      <c r="P57" s="40">
        <f t="shared" si="5"/>
        <v>1565436</v>
      </c>
      <c r="Q57" s="40">
        <f t="shared" si="5"/>
        <v>7270898</v>
      </c>
      <c r="R57" s="40">
        <f t="shared" si="5"/>
        <v>0</v>
      </c>
      <c r="S57" s="40">
        <f t="shared" si="5"/>
        <v>0</v>
      </c>
      <c r="T57" s="40">
        <f t="shared" si="5"/>
        <v>0</v>
      </c>
      <c r="U57" s="40">
        <f t="shared" si="5"/>
        <v>0</v>
      </c>
      <c r="V57" s="40">
        <f t="shared" si="5"/>
        <v>0</v>
      </c>
      <c r="W57" s="40">
        <f t="shared" si="5"/>
        <v>0</v>
      </c>
      <c r="X57" s="40">
        <f t="shared" si="5"/>
        <v>0</v>
      </c>
      <c r="Y57" s="40">
        <f t="shared" si="5"/>
        <v>0</v>
      </c>
      <c r="Z57" s="40">
        <f t="shared" si="5"/>
        <v>0</v>
      </c>
      <c r="AA57" s="40">
        <f t="shared" si="5"/>
        <v>0</v>
      </c>
      <c r="AB57" s="40">
        <f t="shared" si="5"/>
        <v>0</v>
      </c>
      <c r="AC57" s="40">
        <f t="shared" si="5"/>
        <v>357386</v>
      </c>
      <c r="AD57" s="40">
        <f t="shared" si="5"/>
        <v>8531804</v>
      </c>
    </row>
    <row r="58" spans="1:30" ht="32.25" customHeight="1">
      <c r="A58" s="8"/>
      <c r="B58" s="14"/>
      <c r="C58" s="14"/>
      <c r="D58" s="37"/>
      <c r="E58" s="30" t="s">
        <v>58</v>
      </c>
      <c r="F58" s="40">
        <f>F57+F31+F14</f>
        <v>0</v>
      </c>
      <c r="G58" s="40">
        <f>G57+G31+G14</f>
        <v>6524889</v>
      </c>
      <c r="H58" s="40">
        <f>H57+H31+H14</f>
        <v>2729800</v>
      </c>
      <c r="I58" s="40">
        <f aca="true" t="shared" si="6" ref="I58:AD58">I57+I31+I14</f>
        <v>4156200</v>
      </c>
      <c r="J58" s="40">
        <f>J57+J31+J14</f>
        <v>0</v>
      </c>
      <c r="K58" s="40">
        <f>K57+K31+K14</f>
        <v>0</v>
      </c>
      <c r="L58" s="40">
        <f t="shared" si="6"/>
        <v>50000</v>
      </c>
      <c r="M58" s="40">
        <f t="shared" si="6"/>
        <v>1704506</v>
      </c>
      <c r="N58" s="40">
        <f t="shared" si="6"/>
        <v>15952792</v>
      </c>
      <c r="O58" s="40">
        <f t="shared" si="6"/>
        <v>16101239</v>
      </c>
      <c r="P58" s="40">
        <f t="shared" si="6"/>
        <v>7943154</v>
      </c>
      <c r="Q58" s="40">
        <f t="shared" si="6"/>
        <v>41701691</v>
      </c>
      <c r="R58" s="40">
        <f t="shared" si="6"/>
        <v>0</v>
      </c>
      <c r="S58" s="40">
        <f t="shared" si="6"/>
        <v>-500000</v>
      </c>
      <c r="T58" s="40">
        <f t="shared" si="6"/>
        <v>500000</v>
      </c>
      <c r="U58" s="40">
        <f t="shared" si="6"/>
        <v>70000</v>
      </c>
      <c r="V58" s="40">
        <f t="shared" si="6"/>
        <v>400000</v>
      </c>
      <c r="W58" s="40">
        <f t="shared" si="6"/>
        <v>2579000</v>
      </c>
      <c r="X58" s="40">
        <f t="shared" si="6"/>
        <v>-300000</v>
      </c>
      <c r="Y58" s="40">
        <f t="shared" si="6"/>
        <v>300000</v>
      </c>
      <c r="Z58" s="40">
        <f t="shared" si="6"/>
        <v>-1000000</v>
      </c>
      <c r="AA58" s="40">
        <f t="shared" si="6"/>
        <v>1000000</v>
      </c>
      <c r="AB58" s="40">
        <f t="shared" si="6"/>
        <v>2537730</v>
      </c>
      <c r="AC58" s="40">
        <f t="shared" si="6"/>
        <v>357386</v>
      </c>
      <c r="AD58" s="40">
        <f t="shared" si="6"/>
        <v>61106696</v>
      </c>
    </row>
    <row r="59" spans="1:30" ht="15.75">
      <c r="A59" s="8"/>
      <c r="B59" s="14"/>
      <c r="C59" s="14"/>
      <c r="D59" s="34">
        <v>17100000000</v>
      </c>
      <c r="E59" s="31" t="s">
        <v>32</v>
      </c>
      <c r="F59" s="31"/>
      <c r="G59" s="31"/>
      <c r="H59" s="39">
        <f>-2729800-6316500</f>
        <v>-9046300</v>
      </c>
      <c r="I59" s="39">
        <v>-4156200</v>
      </c>
      <c r="J59" s="39">
        <v>-11538000</v>
      </c>
      <c r="K59" s="39">
        <v>-950000</v>
      </c>
      <c r="L59" s="39"/>
      <c r="M59" s="39"/>
      <c r="N59" s="39"/>
      <c r="O59" s="39"/>
      <c r="P59" s="39"/>
      <c r="Q59" s="39"/>
      <c r="R59" s="39">
        <v>5000000</v>
      </c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>
        <f>SUM(F59:AC59)-Q59</f>
        <v>-20690500</v>
      </c>
    </row>
    <row r="60" spans="1:30" ht="14.25" customHeight="1">
      <c r="A60" s="8"/>
      <c r="B60" s="14"/>
      <c r="C60" s="14"/>
      <c r="D60" s="37"/>
      <c r="E60" s="25" t="s">
        <v>33</v>
      </c>
      <c r="F60" s="40">
        <f aca="true" t="shared" si="7" ref="F60:AD60">F58+F59</f>
        <v>0</v>
      </c>
      <c r="G60" s="40">
        <f t="shared" si="7"/>
        <v>6524889</v>
      </c>
      <c r="H60" s="40">
        <f t="shared" si="7"/>
        <v>-6316500</v>
      </c>
      <c r="I60" s="40">
        <f t="shared" si="7"/>
        <v>0</v>
      </c>
      <c r="J60" s="40">
        <f>J58+J59</f>
        <v>-11538000</v>
      </c>
      <c r="K60" s="40">
        <f>K58+K59</f>
        <v>-950000</v>
      </c>
      <c r="L60" s="40">
        <f t="shared" si="7"/>
        <v>50000</v>
      </c>
      <c r="M60" s="40">
        <f t="shared" si="7"/>
        <v>1704506</v>
      </c>
      <c r="N60" s="40">
        <f t="shared" si="7"/>
        <v>15952792</v>
      </c>
      <c r="O60" s="40">
        <f t="shared" si="7"/>
        <v>16101239</v>
      </c>
      <c r="P60" s="40">
        <f t="shared" si="7"/>
        <v>7943154</v>
      </c>
      <c r="Q60" s="40">
        <f t="shared" si="7"/>
        <v>41701691</v>
      </c>
      <c r="R60" s="40">
        <f t="shared" si="7"/>
        <v>5000000</v>
      </c>
      <c r="S60" s="40">
        <f t="shared" si="7"/>
        <v>-500000</v>
      </c>
      <c r="T60" s="40">
        <f t="shared" si="7"/>
        <v>500000</v>
      </c>
      <c r="U60" s="40">
        <f t="shared" si="7"/>
        <v>70000</v>
      </c>
      <c r="V60" s="40">
        <f t="shared" si="7"/>
        <v>400000</v>
      </c>
      <c r="W60" s="40">
        <f t="shared" si="7"/>
        <v>2579000</v>
      </c>
      <c r="X60" s="40">
        <f t="shared" si="7"/>
        <v>-300000</v>
      </c>
      <c r="Y60" s="40">
        <f t="shared" si="7"/>
        <v>300000</v>
      </c>
      <c r="Z60" s="40">
        <f t="shared" si="7"/>
        <v>-1000000</v>
      </c>
      <c r="AA60" s="40">
        <f t="shared" si="7"/>
        <v>1000000</v>
      </c>
      <c r="AB60" s="40">
        <f t="shared" si="7"/>
        <v>2537730</v>
      </c>
      <c r="AC60" s="40">
        <f t="shared" si="7"/>
        <v>357386</v>
      </c>
      <c r="AD60" s="40">
        <f t="shared" si="7"/>
        <v>40416196</v>
      </c>
    </row>
    <row r="61" spans="1:3" ht="12.75">
      <c r="A61" s="8"/>
      <c r="B61" s="14"/>
      <c r="C61" s="14"/>
    </row>
    <row r="62" spans="1:30" ht="116.25" customHeight="1">
      <c r="A62" s="8"/>
      <c r="B62" s="14"/>
      <c r="C62" s="14"/>
      <c r="AA62" s="41" t="s">
        <v>106</v>
      </c>
      <c r="AD62" s="48" t="s">
        <v>107</v>
      </c>
    </row>
    <row r="63" spans="1:3" ht="12.75">
      <c r="A63" s="8"/>
      <c r="B63" s="14"/>
      <c r="C63" s="14"/>
    </row>
    <row r="64" spans="1:3" ht="12.75">
      <c r="A64" s="8"/>
      <c r="B64" s="14"/>
      <c r="C64" s="14"/>
    </row>
    <row r="65" spans="1:3" ht="12.75">
      <c r="A65" s="8"/>
      <c r="B65" s="14"/>
      <c r="C65" s="14"/>
    </row>
    <row r="66" spans="1:3" ht="12.75">
      <c r="A66" s="8"/>
      <c r="B66" s="14"/>
      <c r="C66" s="14"/>
    </row>
    <row r="67" spans="1:3" ht="12.75">
      <c r="A67" s="8"/>
      <c r="B67" s="14"/>
      <c r="C67" s="14"/>
    </row>
    <row r="68" spans="1:3" ht="12.75">
      <c r="A68" s="8"/>
      <c r="B68" s="14"/>
      <c r="C68" s="14"/>
    </row>
    <row r="69" ht="44.25" customHeight="1">
      <c r="A69" s="8"/>
    </row>
    <row r="70" ht="12.75">
      <c r="A70" s="8"/>
    </row>
    <row r="71" ht="12.75">
      <c r="A71" s="8"/>
    </row>
    <row r="72" ht="16.5" thickBot="1">
      <c r="C72" s="18"/>
    </row>
    <row r="82" ht="45.75" customHeight="1"/>
  </sheetData>
  <sheetProtection/>
  <mergeCells count="37">
    <mergeCell ref="AA4:AC4"/>
    <mergeCell ref="AD4:AD8"/>
    <mergeCell ref="R7:R8"/>
    <mergeCell ref="S7:S8"/>
    <mergeCell ref="T7:T8"/>
    <mergeCell ref="X7:X8"/>
    <mergeCell ref="AC7:AC8"/>
    <mergeCell ref="AB7:AB8"/>
    <mergeCell ref="R4:Z4"/>
    <mergeCell ref="D4:D8"/>
    <mergeCell ref="E4:E8"/>
    <mergeCell ref="Z7:Z8"/>
    <mergeCell ref="I5:I8"/>
    <mergeCell ref="H5:H8"/>
    <mergeCell ref="U7:U8"/>
    <mergeCell ref="V7:V8"/>
    <mergeCell ref="W7:W8"/>
    <mergeCell ref="Y7:Y8"/>
    <mergeCell ref="M5:Q5"/>
    <mergeCell ref="J1:L1"/>
    <mergeCell ref="N7:P7"/>
    <mergeCell ref="Q6:Q8"/>
    <mergeCell ref="AA5:AC5"/>
    <mergeCell ref="AA6:AC6"/>
    <mergeCell ref="F5:F8"/>
    <mergeCell ref="AA7:AA8"/>
    <mergeCell ref="M6:M8"/>
    <mergeCell ref="N6:P6"/>
    <mergeCell ref="K5:K6"/>
    <mergeCell ref="F4:L4"/>
    <mergeCell ref="M4:Q4"/>
    <mergeCell ref="R6:Z6"/>
    <mergeCell ref="R5:Z5"/>
    <mergeCell ref="J5:J8"/>
    <mergeCell ref="L7:L8"/>
    <mergeCell ref="K7:K8"/>
    <mergeCell ref="G5:G8"/>
  </mergeCells>
  <printOptions horizontalCentered="1"/>
  <pageMargins left="0.1968503937007874" right="0" top="0.3937007874015748" bottom="0.3937007874015748" header="0.2362204724409449" footer="0.1968503937007874"/>
  <pageSetup fitToHeight="0" horizontalDpi="600" verticalDpi="600" orientation="landscape" paperSize="9" scale="55" r:id="rId1"/>
  <headerFooter differentFirst="1" alignWithMargins="0">
    <oddHeader>&amp;C&amp;P</oddHeader>
  </headerFooter>
  <colBreaks count="1" manualBreakCount="1">
    <brk id="12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Піддубна Наталія Іванівна</cp:lastModifiedBy>
  <cp:lastPrinted>2018-05-18T10:56:53Z</cp:lastPrinted>
  <dcterms:created xsi:type="dcterms:W3CDTF">2014-01-17T10:52:16Z</dcterms:created>
  <dcterms:modified xsi:type="dcterms:W3CDTF">2018-05-18T10:59:23Z</dcterms:modified>
  <cp:category/>
  <cp:version/>
  <cp:contentType/>
  <cp:contentStatus/>
</cp:coreProperties>
</file>